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imus\USA\G21-02018-Wareham NE\For bid\"/>
    </mc:Choice>
  </mc:AlternateContent>
  <bookViews>
    <workbookView xWindow="-28920" yWindow="-15" windowWidth="29040" windowHeight="7890"/>
  </bookViews>
  <sheets>
    <sheet name="Tabelle1" sheetId="1" r:id="rId1"/>
    <sheet name="Tabelle2" sheetId="2" r:id="rId2"/>
  </sheets>
  <definedNames>
    <definedName name="_xlnm.Print_Titles" localSheetId="0">Tabelle1!$15:$16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1" l="1"/>
  <c r="A90" i="1" l="1"/>
  <c r="C90" i="1"/>
  <c r="D89" i="1" s="1"/>
  <c r="D90" i="1"/>
  <c r="A91" i="1"/>
  <c r="B90" i="1" s="1"/>
  <c r="D91" i="1"/>
  <c r="B91" i="1"/>
  <c r="A89" i="1" l="1"/>
  <c r="B89" i="1"/>
  <c r="C89" i="1"/>
  <c r="E89" i="1"/>
  <c r="B88" i="1"/>
  <c r="D88" i="1"/>
  <c r="A58" i="1"/>
  <c r="B57" i="1" s="1"/>
  <c r="C58" i="1"/>
  <c r="D57" i="1" s="1"/>
  <c r="A59" i="1"/>
  <c r="B58" i="1" s="1"/>
  <c r="C59" i="1"/>
  <c r="D58" i="1" s="1"/>
  <c r="A60" i="1"/>
  <c r="B59" i="1" s="1"/>
  <c r="C60" i="1"/>
  <c r="D59" i="1" s="1"/>
  <c r="A61" i="1"/>
  <c r="B60" i="1" s="1"/>
  <c r="C61" i="1"/>
  <c r="D60" i="1" s="1"/>
  <c r="A62" i="1"/>
  <c r="B61" i="1" s="1"/>
  <c r="C62" i="1"/>
  <c r="D61" i="1" s="1"/>
  <c r="A63" i="1"/>
  <c r="B62" i="1" s="1"/>
  <c r="C63" i="1"/>
  <c r="D62" i="1" s="1"/>
  <c r="A64" i="1"/>
  <c r="B63" i="1" s="1"/>
  <c r="C64" i="1"/>
  <c r="D63" i="1" s="1"/>
  <c r="A65" i="1"/>
  <c r="B64" i="1" s="1"/>
  <c r="C65" i="1"/>
  <c r="D64" i="1" s="1"/>
  <c r="A66" i="1"/>
  <c r="B65" i="1" s="1"/>
  <c r="C66" i="1"/>
  <c r="D65" i="1" s="1"/>
  <c r="A67" i="1"/>
  <c r="B66" i="1" s="1"/>
  <c r="C67" i="1"/>
  <c r="D66" i="1" s="1"/>
  <c r="A68" i="1"/>
  <c r="B67" i="1" s="1"/>
  <c r="C68" i="1"/>
  <c r="D67" i="1" s="1"/>
  <c r="A69" i="1"/>
  <c r="B68" i="1" s="1"/>
  <c r="C69" i="1"/>
  <c r="D68" i="1" s="1"/>
  <c r="A70" i="1"/>
  <c r="B69" i="1" s="1"/>
  <c r="C70" i="1"/>
  <c r="D69" i="1" s="1"/>
  <c r="A71" i="1"/>
  <c r="B70" i="1" s="1"/>
  <c r="C71" i="1"/>
  <c r="D70" i="1" s="1"/>
  <c r="A72" i="1"/>
  <c r="B71" i="1" s="1"/>
  <c r="C72" i="1"/>
  <c r="D71" i="1" s="1"/>
  <c r="A73" i="1"/>
  <c r="B72" i="1" s="1"/>
  <c r="C73" i="1"/>
  <c r="D72" i="1" s="1"/>
  <c r="A74" i="1"/>
  <c r="B73" i="1" s="1"/>
  <c r="C74" i="1"/>
  <c r="D73" i="1" s="1"/>
  <c r="A75" i="1"/>
  <c r="B74" i="1" s="1"/>
  <c r="C75" i="1"/>
  <c r="D74" i="1" s="1"/>
  <c r="A76" i="1"/>
  <c r="B75" i="1" s="1"/>
  <c r="C76" i="1"/>
  <c r="D75" i="1" s="1"/>
  <c r="A77" i="1"/>
  <c r="B76" i="1" s="1"/>
  <c r="C77" i="1"/>
  <c r="D76" i="1" s="1"/>
  <c r="A78" i="1"/>
  <c r="B77" i="1" s="1"/>
  <c r="C78" i="1"/>
  <c r="D77" i="1" s="1"/>
  <c r="A79" i="1"/>
  <c r="B78" i="1" s="1"/>
  <c r="C79" i="1"/>
  <c r="D78" i="1" s="1"/>
  <c r="A80" i="1"/>
  <c r="B79" i="1" s="1"/>
  <c r="C80" i="1"/>
  <c r="D79" i="1" s="1"/>
  <c r="A81" i="1"/>
  <c r="B80" i="1" s="1"/>
  <c r="C81" i="1"/>
  <c r="D80" i="1" s="1"/>
  <c r="A82" i="1"/>
  <c r="B81" i="1" s="1"/>
  <c r="C82" i="1"/>
  <c r="D81" i="1" s="1"/>
  <c r="A83" i="1"/>
  <c r="B82" i="1" s="1"/>
  <c r="C83" i="1"/>
  <c r="D82" i="1" s="1"/>
  <c r="A84" i="1"/>
  <c r="B83" i="1" s="1"/>
  <c r="C84" i="1"/>
  <c r="D83" i="1" s="1"/>
  <c r="A85" i="1"/>
  <c r="B84" i="1" s="1"/>
  <c r="C85" i="1"/>
  <c r="D84" i="1" s="1"/>
  <c r="A86" i="1"/>
  <c r="B85" i="1" s="1"/>
  <c r="C86" i="1"/>
  <c r="D85" i="1" s="1"/>
  <c r="A87" i="1"/>
  <c r="B86" i="1" s="1"/>
  <c r="C87" i="1"/>
  <c r="D86" i="1" s="1"/>
  <c r="A88" i="1"/>
  <c r="B87" i="1" s="1"/>
  <c r="C88" i="1"/>
  <c r="D87" i="1" s="1"/>
  <c r="A18" i="1"/>
  <c r="C18" i="1"/>
  <c r="A19" i="1"/>
  <c r="B18" i="1" s="1"/>
  <c r="C19" i="1"/>
  <c r="D18" i="1" s="1"/>
  <c r="A20" i="1"/>
  <c r="B19" i="1" s="1"/>
  <c r="C20" i="1"/>
  <c r="D19" i="1" s="1"/>
  <c r="A21" i="1"/>
  <c r="B20" i="1" s="1"/>
  <c r="C21" i="1"/>
  <c r="D20" i="1" s="1"/>
  <c r="A22" i="1"/>
  <c r="B21" i="1" s="1"/>
  <c r="C22" i="1"/>
  <c r="D21" i="1" s="1"/>
  <c r="A23" i="1"/>
  <c r="B22" i="1" s="1"/>
  <c r="C23" i="1"/>
  <c r="D22" i="1" s="1"/>
  <c r="A24" i="1"/>
  <c r="B23" i="1" s="1"/>
  <c r="C24" i="1"/>
  <c r="D23" i="1" s="1"/>
  <c r="A25" i="1"/>
  <c r="B24" i="1" s="1"/>
  <c r="C25" i="1"/>
  <c r="D24" i="1" s="1"/>
  <c r="A26" i="1"/>
  <c r="B25" i="1" s="1"/>
  <c r="C26" i="1"/>
  <c r="D25" i="1" s="1"/>
  <c r="A27" i="1"/>
  <c r="B26" i="1" s="1"/>
  <c r="C27" i="1"/>
  <c r="D26" i="1" s="1"/>
  <c r="A28" i="1"/>
  <c r="B27" i="1" s="1"/>
  <c r="C28" i="1"/>
  <c r="D27" i="1" s="1"/>
  <c r="A29" i="1"/>
  <c r="B28" i="1" s="1"/>
  <c r="C29" i="1"/>
  <c r="D28" i="1" s="1"/>
  <c r="A30" i="1"/>
  <c r="B29" i="1" s="1"/>
  <c r="C30" i="1"/>
  <c r="D29" i="1" s="1"/>
  <c r="A31" i="1"/>
  <c r="B30" i="1" s="1"/>
  <c r="C31" i="1"/>
  <c r="D30" i="1" s="1"/>
  <c r="A32" i="1"/>
  <c r="B31" i="1" s="1"/>
  <c r="C32" i="1"/>
  <c r="D31" i="1" s="1"/>
  <c r="A33" i="1"/>
  <c r="B32" i="1" s="1"/>
  <c r="C33" i="1"/>
  <c r="D32" i="1" s="1"/>
  <c r="A34" i="1"/>
  <c r="B33" i="1" s="1"/>
  <c r="C34" i="1"/>
  <c r="D33" i="1" s="1"/>
  <c r="A35" i="1"/>
  <c r="B34" i="1" s="1"/>
  <c r="C35" i="1"/>
  <c r="D34" i="1" s="1"/>
  <c r="A36" i="1"/>
  <c r="B35" i="1" s="1"/>
  <c r="C36" i="1"/>
  <c r="D35" i="1" s="1"/>
  <c r="A37" i="1"/>
  <c r="B36" i="1" s="1"/>
  <c r="C37" i="1"/>
  <c r="D36" i="1" s="1"/>
  <c r="A38" i="1"/>
  <c r="B37" i="1" s="1"/>
  <c r="C38" i="1"/>
  <c r="D37" i="1" s="1"/>
  <c r="A39" i="1"/>
  <c r="B38" i="1" s="1"/>
  <c r="C39" i="1"/>
  <c r="D38" i="1" s="1"/>
  <c r="A40" i="1"/>
  <c r="B39" i="1" s="1"/>
  <c r="C40" i="1"/>
  <c r="D39" i="1" s="1"/>
  <c r="A41" i="1"/>
  <c r="B40" i="1" s="1"/>
  <c r="C41" i="1"/>
  <c r="D40" i="1" s="1"/>
  <c r="A42" i="1"/>
  <c r="B41" i="1" s="1"/>
  <c r="C42" i="1"/>
  <c r="D41" i="1" s="1"/>
  <c r="A43" i="1"/>
  <c r="B42" i="1" s="1"/>
  <c r="C43" i="1"/>
  <c r="D42" i="1" s="1"/>
  <c r="A44" i="1"/>
  <c r="B43" i="1" s="1"/>
  <c r="C44" i="1"/>
  <c r="D43" i="1" s="1"/>
  <c r="A45" i="1"/>
  <c r="B44" i="1" s="1"/>
  <c r="C45" i="1"/>
  <c r="D44" i="1" s="1"/>
  <c r="A46" i="1"/>
  <c r="B45" i="1" s="1"/>
  <c r="C46" i="1"/>
  <c r="D45" i="1" s="1"/>
  <c r="A47" i="1"/>
  <c r="B46" i="1" s="1"/>
  <c r="C47" i="1"/>
  <c r="D46" i="1" s="1"/>
  <c r="A48" i="1"/>
  <c r="B47" i="1" s="1"/>
  <c r="C48" i="1"/>
  <c r="D47" i="1" s="1"/>
  <c r="A49" i="1"/>
  <c r="B48" i="1" s="1"/>
  <c r="C49" i="1"/>
  <c r="D48" i="1" s="1"/>
  <c r="A50" i="1"/>
  <c r="B49" i="1" s="1"/>
  <c r="C50" i="1"/>
  <c r="D49" i="1" s="1"/>
  <c r="A51" i="1"/>
  <c r="B50" i="1" s="1"/>
  <c r="C51" i="1"/>
  <c r="D50" i="1" s="1"/>
  <c r="A52" i="1"/>
  <c r="B51" i="1" s="1"/>
  <c r="C52" i="1"/>
  <c r="D51" i="1" s="1"/>
  <c r="A53" i="1"/>
  <c r="B52" i="1" s="1"/>
  <c r="C53" i="1"/>
  <c r="D52" i="1" s="1"/>
  <c r="A54" i="1"/>
  <c r="B53" i="1" s="1"/>
  <c r="C54" i="1"/>
  <c r="D53" i="1" s="1"/>
  <c r="A55" i="1"/>
  <c r="B54" i="1" s="1"/>
  <c r="C55" i="1"/>
  <c r="D54" i="1" s="1"/>
  <c r="A56" i="1"/>
  <c r="B55" i="1" s="1"/>
  <c r="C56" i="1"/>
  <c r="D55" i="1" s="1"/>
  <c r="A57" i="1"/>
  <c r="B56" i="1" s="1"/>
  <c r="C57" i="1"/>
  <c r="D56" i="1" s="1"/>
  <c r="C17" i="1"/>
  <c r="A17" i="1"/>
  <c r="E88" i="1" l="1"/>
  <c r="E90" i="1"/>
  <c r="M83" i="1"/>
  <c r="M84" i="1"/>
  <c r="M85" i="1"/>
  <c r="M86" i="1"/>
  <c r="M89" i="1"/>
  <c r="M90" i="1"/>
  <c r="N90" i="1" s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N124" i="1" s="1"/>
  <c r="M125" i="1"/>
  <c r="M126" i="1"/>
  <c r="M127" i="1"/>
  <c r="M128" i="1"/>
  <c r="N128" i="1" s="1"/>
  <c r="M129" i="1"/>
  <c r="M130" i="1"/>
  <c r="M131" i="1"/>
  <c r="M132" i="1"/>
  <c r="N132" i="1" s="1"/>
  <c r="M133" i="1"/>
  <c r="M134" i="1"/>
  <c r="M135" i="1"/>
  <c r="M136" i="1"/>
  <c r="N136" i="1" s="1"/>
  <c r="M137" i="1"/>
  <c r="M138" i="1"/>
  <c r="M139" i="1"/>
  <c r="M140" i="1"/>
  <c r="N140" i="1" s="1"/>
  <c r="M141" i="1"/>
  <c r="M142" i="1"/>
  <c r="M143" i="1"/>
  <c r="M144" i="1"/>
  <c r="N144" i="1" s="1"/>
  <c r="M145" i="1"/>
  <c r="M146" i="1"/>
  <c r="M147" i="1"/>
  <c r="M148" i="1"/>
  <c r="N148" i="1" s="1"/>
  <c r="M149" i="1"/>
  <c r="M150" i="1"/>
  <c r="M151" i="1"/>
  <c r="M152" i="1"/>
  <c r="N152" i="1" s="1"/>
  <c r="M153" i="1"/>
  <c r="M154" i="1"/>
  <c r="M155" i="1"/>
  <c r="M156" i="1"/>
  <c r="N156" i="1" s="1"/>
  <c r="M157" i="1"/>
  <c r="M158" i="1"/>
  <c r="M159" i="1"/>
  <c r="M160" i="1"/>
  <c r="N160" i="1" s="1"/>
  <c r="M161" i="1"/>
  <c r="M162" i="1"/>
  <c r="M163" i="1"/>
  <c r="M164" i="1"/>
  <c r="N164" i="1" s="1"/>
  <c r="M165" i="1"/>
  <c r="M166" i="1"/>
  <c r="M167" i="1"/>
  <c r="M168" i="1"/>
  <c r="N168" i="1" s="1"/>
  <c r="M169" i="1"/>
  <c r="M170" i="1"/>
  <c r="M171" i="1"/>
  <c r="M172" i="1"/>
  <c r="N172" i="1" s="1"/>
  <c r="M173" i="1"/>
  <c r="M174" i="1"/>
  <c r="M175" i="1"/>
  <c r="M176" i="1"/>
  <c r="N176" i="1" s="1"/>
  <c r="M177" i="1"/>
  <c r="M178" i="1"/>
  <c r="M179" i="1"/>
  <c r="M180" i="1"/>
  <c r="N180" i="1" s="1"/>
  <c r="M181" i="1"/>
  <c r="M182" i="1"/>
  <c r="M183" i="1"/>
  <c r="M184" i="1"/>
  <c r="N184" i="1" s="1"/>
  <c r="M185" i="1"/>
  <c r="M186" i="1"/>
  <c r="M187" i="1"/>
  <c r="M188" i="1"/>
  <c r="N188" i="1" s="1"/>
  <c r="M189" i="1"/>
  <c r="M190" i="1"/>
  <c r="M191" i="1"/>
  <c r="M192" i="1"/>
  <c r="N192" i="1" s="1"/>
  <c r="M193" i="1"/>
  <c r="M194" i="1"/>
  <c r="M195" i="1"/>
  <c r="M196" i="1"/>
  <c r="M244" i="1"/>
  <c r="N245" i="1"/>
  <c r="J90" i="1" l="1"/>
  <c r="N89" i="1"/>
  <c r="J89" i="1" s="1"/>
  <c r="N193" i="1"/>
  <c r="N189" i="1"/>
  <c r="N185" i="1"/>
  <c r="N181" i="1"/>
  <c r="N177" i="1"/>
  <c r="N173" i="1"/>
  <c r="N169" i="1"/>
  <c r="N165" i="1"/>
  <c r="N161" i="1"/>
  <c r="N157" i="1"/>
  <c r="N153" i="1"/>
  <c r="N149" i="1"/>
  <c r="N145" i="1"/>
  <c r="N141" i="1"/>
  <c r="N137" i="1"/>
  <c r="N133" i="1"/>
  <c r="N129" i="1"/>
  <c r="N125" i="1"/>
  <c r="N121" i="1"/>
  <c r="M87" i="1"/>
  <c r="N195" i="1"/>
  <c r="N191" i="1"/>
  <c r="N187" i="1"/>
  <c r="N183" i="1"/>
  <c r="N179" i="1"/>
  <c r="N175" i="1"/>
  <c r="N171" i="1"/>
  <c r="N167" i="1"/>
  <c r="N163" i="1"/>
  <c r="N159" i="1"/>
  <c r="N155" i="1"/>
  <c r="N151" i="1"/>
  <c r="N147" i="1"/>
  <c r="N143" i="1"/>
  <c r="N139" i="1"/>
  <c r="N135" i="1"/>
  <c r="N131" i="1"/>
  <c r="N127" i="1"/>
  <c r="N123" i="1"/>
  <c r="M239" i="1"/>
  <c r="M227" i="1"/>
  <c r="M211" i="1"/>
  <c r="M223" i="1"/>
  <c r="M207" i="1"/>
  <c r="M243" i="1"/>
  <c r="N243" i="1" s="1"/>
  <c r="M242" i="1"/>
  <c r="M230" i="1"/>
  <c r="M214" i="1"/>
  <c r="M198" i="1"/>
  <c r="M241" i="1"/>
  <c r="M237" i="1"/>
  <c r="M233" i="1"/>
  <c r="M229" i="1"/>
  <c r="M225" i="1"/>
  <c r="M221" i="1"/>
  <c r="M217" i="1"/>
  <c r="M213" i="1"/>
  <c r="M209" i="1"/>
  <c r="M205" i="1"/>
  <c r="M201" i="1"/>
  <c r="M197" i="1"/>
  <c r="N196" i="1" s="1"/>
  <c r="M235" i="1"/>
  <c r="M219" i="1"/>
  <c r="M203" i="1"/>
  <c r="M238" i="1"/>
  <c r="M222" i="1"/>
  <c r="M210" i="1"/>
  <c r="M202" i="1"/>
  <c r="N201" i="1" s="1"/>
  <c r="M240" i="1"/>
  <c r="M236" i="1"/>
  <c r="N235" i="1" s="1"/>
  <c r="M232" i="1"/>
  <c r="M228" i="1"/>
  <c r="N227" i="1" s="1"/>
  <c r="M224" i="1"/>
  <c r="M220" i="1"/>
  <c r="M216" i="1"/>
  <c r="M212" i="1"/>
  <c r="M208" i="1"/>
  <c r="M204" i="1"/>
  <c r="M200" i="1"/>
  <c r="M231" i="1"/>
  <c r="M215" i="1"/>
  <c r="M199" i="1"/>
  <c r="M234" i="1"/>
  <c r="M226" i="1"/>
  <c r="M218" i="1"/>
  <c r="M206" i="1"/>
  <c r="N122" i="1"/>
  <c r="N126" i="1"/>
  <c r="N130" i="1"/>
  <c r="N134" i="1"/>
  <c r="N138" i="1"/>
  <c r="N142" i="1"/>
  <c r="N146" i="1"/>
  <c r="N150" i="1"/>
  <c r="N154" i="1"/>
  <c r="N158" i="1"/>
  <c r="N162" i="1"/>
  <c r="N166" i="1"/>
  <c r="N170" i="1"/>
  <c r="N174" i="1"/>
  <c r="N178" i="1"/>
  <c r="N182" i="1"/>
  <c r="N186" i="1"/>
  <c r="N190" i="1"/>
  <c r="N194" i="1"/>
  <c r="N24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N239" i="1" l="1"/>
  <c r="N219" i="1"/>
  <c r="M88" i="1"/>
  <c r="N202" i="1"/>
  <c r="N203" i="1"/>
  <c r="N234" i="1"/>
  <c r="N242" i="1"/>
  <c r="N222" i="1"/>
  <c r="N217" i="1"/>
  <c r="N214" i="1"/>
  <c r="N211" i="1"/>
  <c r="M82" i="1"/>
  <c r="N82" i="1" s="1"/>
  <c r="J82" i="1" s="1"/>
  <c r="M78" i="1"/>
  <c r="M70" i="1"/>
  <c r="M66" i="1"/>
  <c r="M58" i="1"/>
  <c r="M54" i="1"/>
  <c r="M50" i="1"/>
  <c r="M46" i="1"/>
  <c r="M42" i="1"/>
  <c r="M38" i="1"/>
  <c r="M34" i="1"/>
  <c r="M25" i="1"/>
  <c r="M81" i="1"/>
  <c r="M77" i="1"/>
  <c r="M73" i="1"/>
  <c r="M69" i="1"/>
  <c r="M65" i="1"/>
  <c r="M61" i="1"/>
  <c r="M57" i="1"/>
  <c r="M53" i="1"/>
  <c r="M49" i="1"/>
  <c r="M45" i="1"/>
  <c r="M41" i="1"/>
  <c r="M37" i="1"/>
  <c r="M33" i="1"/>
  <c r="M28" i="1"/>
  <c r="M31" i="1"/>
  <c r="M76" i="1"/>
  <c r="M60" i="1"/>
  <c r="M32" i="1"/>
  <c r="M24" i="1"/>
  <c r="M80" i="1"/>
  <c r="M72" i="1"/>
  <c r="M68" i="1"/>
  <c r="M64" i="1"/>
  <c r="M56" i="1"/>
  <c r="M52" i="1"/>
  <c r="M48" i="1"/>
  <c r="M44" i="1"/>
  <c r="M40" i="1"/>
  <c r="M36" i="1"/>
  <c r="M27" i="1"/>
  <c r="M79" i="1"/>
  <c r="M75" i="1"/>
  <c r="M71" i="1"/>
  <c r="M67" i="1"/>
  <c r="M63" i="1"/>
  <c r="M59" i="1"/>
  <c r="M55" i="1"/>
  <c r="M51" i="1"/>
  <c r="M47" i="1"/>
  <c r="M43" i="1"/>
  <c r="M39" i="1"/>
  <c r="M35" i="1"/>
  <c r="M30" i="1"/>
  <c r="M26" i="1"/>
  <c r="N25" i="1" s="1"/>
  <c r="J25" i="1" s="1"/>
  <c r="M74" i="1"/>
  <c r="M62" i="1"/>
  <c r="N61" i="1" s="1"/>
  <c r="J61" i="1" s="1"/>
  <c r="M29" i="1"/>
  <c r="N199" i="1"/>
  <c r="N215" i="1"/>
  <c r="N209" i="1"/>
  <c r="N218" i="1"/>
  <c r="N204" i="1"/>
  <c r="N220" i="1"/>
  <c r="N236" i="1"/>
  <c r="N230" i="1"/>
  <c r="N206" i="1"/>
  <c r="N210" i="1"/>
  <c r="N207" i="1"/>
  <c r="N223" i="1"/>
  <c r="N237" i="1"/>
  <c r="N212" i="1"/>
  <c r="N228" i="1"/>
  <c r="N225" i="1"/>
  <c r="N231" i="1"/>
  <c r="N200" i="1"/>
  <c r="N216" i="1"/>
  <c r="N232" i="1"/>
  <c r="N213" i="1"/>
  <c r="N229" i="1"/>
  <c r="N197" i="1"/>
  <c r="N198" i="1"/>
  <c r="N226" i="1"/>
  <c r="N233" i="1"/>
  <c r="N238" i="1"/>
  <c r="N205" i="1"/>
  <c r="N221" i="1"/>
  <c r="N208" i="1"/>
  <c r="N224" i="1"/>
  <c r="N240" i="1"/>
  <c r="N241" i="1"/>
  <c r="N110" i="1"/>
  <c r="N102" i="1"/>
  <c r="N94" i="1"/>
  <c r="N86" i="1"/>
  <c r="J86" i="1" s="1"/>
  <c r="N116" i="1"/>
  <c r="N112" i="1"/>
  <c r="N108" i="1"/>
  <c r="N104" i="1"/>
  <c r="N100" i="1"/>
  <c r="N96" i="1"/>
  <c r="N92" i="1"/>
  <c r="N114" i="1"/>
  <c r="N106" i="1"/>
  <c r="N98" i="1"/>
  <c r="N83" i="1"/>
  <c r="N84" i="1"/>
  <c r="N118" i="1"/>
  <c r="N111" i="1"/>
  <c r="N107" i="1"/>
  <c r="N103" i="1"/>
  <c r="N99" i="1"/>
  <c r="N95" i="1"/>
  <c r="N91" i="1"/>
  <c r="N119" i="1"/>
  <c r="N115" i="1"/>
  <c r="N109" i="1"/>
  <c r="N97" i="1"/>
  <c r="N120" i="1"/>
  <c r="N113" i="1"/>
  <c r="N105" i="1"/>
  <c r="N93" i="1"/>
  <c r="N85" i="1"/>
  <c r="J85" i="1" s="1"/>
  <c r="N117" i="1"/>
  <c r="N101" i="1"/>
  <c r="E24" i="1"/>
  <c r="E23" i="1"/>
  <c r="D17" i="1"/>
  <c r="B17" i="1"/>
  <c r="N87" i="1" l="1"/>
  <c r="J87" i="1" s="1"/>
  <c r="N88" i="1"/>
  <c r="J88" i="1" s="1"/>
  <c r="N57" i="1"/>
  <c r="J57" i="1" s="1"/>
  <c r="N81" i="1"/>
  <c r="J81" i="1" s="1"/>
  <c r="N63" i="1"/>
  <c r="J63" i="1" s="1"/>
  <c r="N30" i="1"/>
  <c r="J30" i="1" s="1"/>
  <c r="N66" i="1"/>
  <c r="J66" i="1" s="1"/>
  <c r="N64" i="1"/>
  <c r="J64" i="1" s="1"/>
  <c r="N73" i="1"/>
  <c r="J73" i="1" s="1"/>
  <c r="N70" i="1"/>
  <c r="J70" i="1" s="1"/>
  <c r="N34" i="1"/>
  <c r="J34" i="1" s="1"/>
  <c r="N50" i="1"/>
  <c r="J50" i="1" s="1"/>
  <c r="N42" i="1"/>
  <c r="J42" i="1" s="1"/>
  <c r="N58" i="1"/>
  <c r="J58" i="1" s="1"/>
  <c r="N69" i="1"/>
  <c r="J69" i="1" s="1"/>
  <c r="N80" i="1"/>
  <c r="J80" i="1" s="1"/>
  <c r="N51" i="1"/>
  <c r="J51" i="1" s="1"/>
  <c r="N29" i="1"/>
  <c r="J29" i="1" s="1"/>
  <c r="N46" i="1"/>
  <c r="J46" i="1" s="1"/>
  <c r="N55" i="1"/>
  <c r="J55" i="1" s="1"/>
  <c r="N78" i="1"/>
  <c r="J78" i="1" s="1"/>
  <c r="N48" i="1"/>
  <c r="J48" i="1" s="1"/>
  <c r="N72" i="1"/>
  <c r="J72" i="1" s="1"/>
  <c r="N41" i="1"/>
  <c r="J41" i="1" s="1"/>
  <c r="N71" i="1"/>
  <c r="J71" i="1" s="1"/>
  <c r="N74" i="1"/>
  <c r="J74" i="1" s="1"/>
  <c r="N39" i="1"/>
  <c r="J39" i="1" s="1"/>
  <c r="N47" i="1"/>
  <c r="J47" i="1" s="1"/>
  <c r="N67" i="1"/>
  <c r="J67" i="1" s="1"/>
  <c r="N32" i="1"/>
  <c r="J32" i="1" s="1"/>
  <c r="N36" i="1"/>
  <c r="J36" i="1" s="1"/>
  <c r="N44" i="1"/>
  <c r="J44" i="1" s="1"/>
  <c r="N60" i="1"/>
  <c r="J60" i="1" s="1"/>
  <c r="N68" i="1"/>
  <c r="J68" i="1" s="1"/>
  <c r="N38" i="1"/>
  <c r="J38" i="1" s="1"/>
  <c r="N65" i="1"/>
  <c r="J65" i="1" s="1"/>
  <c r="N77" i="1"/>
  <c r="J77" i="1" s="1"/>
  <c r="N27" i="1"/>
  <c r="J27" i="1" s="1"/>
  <c r="N52" i="1"/>
  <c r="J52" i="1" s="1"/>
  <c r="N37" i="1"/>
  <c r="J37" i="1" s="1"/>
  <c r="N56" i="1"/>
  <c r="J56" i="1" s="1"/>
  <c r="N33" i="1"/>
  <c r="J33" i="1" s="1"/>
  <c r="N49" i="1"/>
  <c r="J49" i="1" s="1"/>
  <c r="N26" i="1"/>
  <c r="J26" i="1" s="1"/>
  <c r="N75" i="1"/>
  <c r="J75" i="1" s="1"/>
  <c r="N76" i="1"/>
  <c r="J76" i="1" s="1"/>
  <c r="N45" i="1"/>
  <c r="J45" i="1" s="1"/>
  <c r="N53" i="1"/>
  <c r="J53" i="1" s="1"/>
  <c r="N31" i="1"/>
  <c r="J31" i="1" s="1"/>
  <c r="N79" i="1"/>
  <c r="J79" i="1" s="1"/>
  <c r="N62" i="1"/>
  <c r="J62" i="1" s="1"/>
  <c r="N35" i="1"/>
  <c r="J35" i="1" s="1"/>
  <c r="N40" i="1"/>
  <c r="J40" i="1" s="1"/>
  <c r="N54" i="1"/>
  <c r="J54" i="1" s="1"/>
  <c r="N43" i="1"/>
  <c r="J43" i="1" s="1"/>
  <c r="N59" i="1"/>
  <c r="J59" i="1" s="1"/>
  <c r="M22" i="1"/>
  <c r="M18" i="1"/>
  <c r="M17" i="1"/>
  <c r="M21" i="1"/>
  <c r="M23" i="1"/>
  <c r="M20" i="1"/>
  <c r="M19" i="1"/>
  <c r="N28" i="1"/>
  <c r="J28" i="1" s="1"/>
  <c r="N24" i="1"/>
  <c r="J24" i="1" s="1"/>
  <c r="N20" i="1" l="1"/>
  <c r="J20" i="1" s="1"/>
  <c r="N17" i="1"/>
  <c r="J17" i="1" s="1"/>
  <c r="N23" i="1"/>
  <c r="J23" i="1" s="1"/>
  <c r="N18" i="1"/>
  <c r="J18" i="1" s="1"/>
  <c r="E17" i="1"/>
  <c r="E19" i="1"/>
  <c r="E20" i="1"/>
  <c r="E21" i="1"/>
  <c r="E22" i="1"/>
  <c r="E18" i="1"/>
  <c r="N21" i="1" l="1"/>
  <c r="J21" i="1" s="1"/>
  <c r="N19" i="1"/>
  <c r="J19" i="1" s="1"/>
  <c r="N22" i="1"/>
  <c r="J22" i="1" s="1"/>
</calcChain>
</file>

<file path=xl/sharedStrings.xml><?xml version="1.0" encoding="utf-8"?>
<sst xmlns="http://schemas.openxmlformats.org/spreadsheetml/2006/main" count="93" uniqueCount="83">
  <si>
    <t>Country:</t>
  </si>
  <si>
    <t>Date of review:</t>
  </si>
  <si>
    <t>Direction of review:</t>
  </si>
  <si>
    <t>Host pipe diameter:</t>
  </si>
  <si>
    <t>Bends</t>
  </si>
  <si>
    <t>Horizontal</t>
  </si>
  <si>
    <t>Vertical</t>
  </si>
  <si>
    <t>Fittings</t>
  </si>
  <si>
    <r>
      <t xml:space="preserve">Direction
</t>
    </r>
    <r>
      <rPr>
        <b/>
        <sz val="10"/>
        <color theme="9" tint="-0.249977111117893"/>
        <rFont val="Calibri"/>
        <family val="2"/>
        <scheme val="minor"/>
      </rPr>
      <t>↑</t>
    </r>
    <r>
      <rPr>
        <b/>
        <sz val="10"/>
        <color theme="1"/>
        <rFont val="Calibri"/>
        <family val="2"/>
        <scheme val="minor"/>
      </rPr>
      <t>/</t>
    </r>
    <r>
      <rPr>
        <b/>
        <sz val="10"/>
        <color rgb="FFFF0000"/>
        <rFont val="Calibri"/>
        <family val="2"/>
        <scheme val="minor"/>
      </rPr>
      <t>↓</t>
    </r>
  </si>
  <si>
    <t>Primus Line
feasibility*</t>
  </si>
  <si>
    <t>Project No.:</t>
  </si>
  <si>
    <t>Name/size of file:</t>
  </si>
  <si>
    <t>Host pipe material:</t>
  </si>
  <si>
    <t>Reviewed by:</t>
  </si>
  <si>
    <t>Plan and longitudinal section review</t>
  </si>
  <si>
    <t>Length between fittings/valves
[m]</t>
  </si>
  <si>
    <t>Length of pipe reviewed:</t>
  </si>
  <si>
    <t>Yes</t>
  </si>
  <si>
    <t>Rodolfo Perez</t>
  </si>
  <si>
    <t>* Section to be renovated as per Project Overview form: ~30 m starting at chainage ~0 m</t>
  </si>
  <si>
    <t>Chainage [ft]</t>
  </si>
  <si>
    <t>Invert Level [ft]</t>
  </si>
  <si>
    <t>From chainage
[ft]</t>
  </si>
  <si>
    <t>to
chainage
[ft]</t>
  </si>
  <si>
    <t>From 
invert level 
[ft]</t>
  </si>
  <si>
    <t>to 
invert level
[ft]</t>
  </si>
  <si>
    <t>Aditional work required</t>
  </si>
  <si>
    <t>Operting pressure</t>
  </si>
  <si>
    <t>Left ~90° @ 170.0 ft</t>
  </si>
  <si>
    <t>Right ~45° @ 525.0 ft</t>
  </si>
  <si>
    <t>Left ~45° @ 535.0 ft</t>
  </si>
  <si>
    <t>Air release valve @ 315.0 ft</t>
  </si>
  <si>
    <t>Transition coupling @ 498.4 ft</t>
  </si>
  <si>
    <t>Left ~45° @ 633.5 ft</t>
  </si>
  <si>
    <t>Right ~45° @ 692.0 ft</t>
  </si>
  <si>
    <t>Tie-in @ approx 575.0 ft</t>
  </si>
  <si>
    <t>16" Ductile iron pipe</t>
  </si>
  <si>
    <t>16" Ductile Iron pipe</t>
  </si>
  <si>
    <t>Right ~45° @ 2,315.0 ft</t>
  </si>
  <si>
    <t>Left ~45° @ 2,356.0 ft</t>
  </si>
  <si>
    <t>Tie-in @ approx 2,868.0 ft</t>
  </si>
  <si>
    <t>Left ~10° @ 2,905.0 ft</t>
  </si>
  <si>
    <t>18"x16" reduction @ 3216.5 ft</t>
  </si>
  <si>
    <t>Tie-in @ approx 3,720.0 ft</t>
  </si>
  <si>
    <t>18" Ductile iron pipe</t>
  </si>
  <si>
    <t>Right ~7° @ 4,109.0 ft</t>
  </si>
  <si>
    <t>Left ~5° @ 4,240.0 ft</t>
  </si>
  <si>
    <t>Tie-in @ approx 6,938.0 ft</t>
  </si>
  <si>
    <t>Tie-in @ approx 7,003 ft</t>
  </si>
  <si>
    <t>Air release valve @ 7,008.0 ft</t>
  </si>
  <si>
    <t>Tie-in @ approx 8,263.0 ft</t>
  </si>
  <si>
    <t>Left ~45° @ 8,267.0 ft</t>
  </si>
  <si>
    <t>Left ~45° @ 8,331.0 ft</t>
  </si>
  <si>
    <t>Left ~45° @ 8,846.0 ft</t>
  </si>
  <si>
    <t>Left ~22.5° @ 9,030.0 ft</t>
  </si>
  <si>
    <t>End of liner @ 9,322.0 ft</t>
  </si>
  <si>
    <t>315.0 ft</t>
  </si>
  <si>
    <t>260.0 ft</t>
  </si>
  <si>
    <t>503.5 ft</t>
  </si>
  <si>
    <t>65 ft</t>
  </si>
  <si>
    <t>5 ft</t>
  </si>
  <si>
    <t>Wier @ 9,980.6 ft</t>
  </si>
  <si>
    <t>1,255.0 ft</t>
  </si>
  <si>
    <t>Left ~14° @ 8,712.0  ft</t>
  </si>
  <si>
    <t>Manhole @ 8,725.0 ft</t>
  </si>
  <si>
    <t>Up ~45° @ 8,743.0 ft</t>
  </si>
  <si>
    <t>462.0 ft</t>
  </si>
  <si>
    <t>597.0 ft</t>
  </si>
  <si>
    <t>Tie-in @ approx 5,621.0 ft</t>
  </si>
  <si>
    <t>Tie-in @ approx 1,742.0 ft</t>
  </si>
  <si>
    <t>1167.0 ft</t>
  </si>
  <si>
    <t>1,126.0 ft</t>
  </si>
  <si>
    <t>348.5 ft</t>
  </si>
  <si>
    <t>1,541.0 ft</t>
  </si>
  <si>
    <t>1,317.0 ft</t>
  </si>
  <si>
    <t>9,322.0 ft</t>
  </si>
  <si>
    <t>United States of America</t>
  </si>
  <si>
    <t>12.31.21</t>
  </si>
  <si>
    <t>20274-NarrowsForceMain.pdf/5,399 KB, WPCF_Upgrade_2001_ForceMainSheets.pdf/2,412 KB</t>
  </si>
  <si>
    <t>Downstream</t>
  </si>
  <si>
    <t>DN 400/16" &amp; DN 450/18"</t>
  </si>
  <si>
    <t>Ductile Iron &amp; steel pipe</t>
  </si>
  <si>
    <t>G21-02018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</si>
</sst>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0" xfId="1" applyFont="1" applyBorder="1" applyAlignment="1">
      <alignment horizontal="right"/>
    </xf>
    <xf numFmtId="0" fontId="2" fillId="0" borderId="0" xfId="1" applyFont="1" applyBorder="1" applyAlignment="1"/>
    <xf numFmtId="14" fontId="2" fillId="0" borderId="0" xfId="1" applyNumberFormat="1" applyFont="1" applyBorder="1" applyAlignment="1"/>
    <xf numFmtId="2" fontId="2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/>
    <xf numFmtId="0" fontId="7" fillId="0" borderId="0" xfId="1" applyFont="1" applyAlignment="1">
      <alignment horizontal="center"/>
    </xf>
    <xf numFmtId="0" fontId="2" fillId="0" borderId="0" xfId="1" applyFont="1" applyBorder="1" applyAlignment="1">
      <alignment horizontal="left"/>
    </xf>
    <xf numFmtId="0" fontId="2" fillId="6" borderId="0" xfId="1" applyFont="1" applyFill="1" applyBorder="1" applyAlignment="1">
      <alignment horizontal="left"/>
    </xf>
    <xf numFmtId="14" fontId="2" fillId="0" borderId="0" xfId="1" applyNumberFormat="1" applyFon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2" fontId="2" fillId="0" borderId="2" xfId="0" applyNumberFormat="1" applyFont="1" applyBorder="1" applyAlignment="1">
      <alignment vertical="center"/>
    </xf>
    <xf numFmtId="2" fontId="2" fillId="0" borderId="1" xfId="0" applyNumberFormat="1" applyFont="1" applyBorder="1"/>
    <xf numFmtId="164" fontId="2" fillId="0" borderId="1" xfId="0" applyNumberFormat="1" applyFont="1" applyBorder="1" applyAlignment="1">
      <alignment vertical="center"/>
    </xf>
    <xf numFmtId="2" fontId="2" fillId="0" borderId="0" xfId="0" applyNumberFormat="1" applyFont="1" applyBorder="1"/>
    <xf numFmtId="0" fontId="8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2" fillId="0" borderId="1" xfId="1" applyFont="1" applyBorder="1" applyAlignment="1">
      <alignment horizontal="left"/>
    </xf>
    <xf numFmtId="0" fontId="2" fillId="6" borderId="1" xfId="1" applyFont="1" applyFill="1" applyBorder="1" applyAlignment="1">
      <alignment horizontal="left"/>
    </xf>
    <xf numFmtId="165" fontId="2" fillId="0" borderId="1" xfId="1" applyNumberFormat="1" applyFont="1" applyBorder="1" applyAlignment="1">
      <alignment horizontal="left"/>
    </xf>
    <xf numFmtId="0" fontId="3" fillId="0" borderId="1" xfId="1" applyFont="1" applyBorder="1" applyAlignment="1">
      <alignment horizontal="right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Standard 2" xfId="1"/>
  </cellStyles>
  <dxfs count="2">
    <dxf>
      <font>
        <color theme="9" tint="0.39994506668294322"/>
      </font>
      <fill>
        <patternFill>
          <bgColor theme="9" tint="0.39994506668294322"/>
        </patternFill>
      </fill>
    </dxf>
    <dxf>
      <font>
        <color rgb="FFC0000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BE5D6"/>
      <color rgb="FFE2F0D9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217786214914585E-2"/>
          <c:y val="4.3610828477794503E-2"/>
          <c:w val="0.9748023176596351"/>
          <c:h val="0.94417273687557823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Tabelle1!#REF!</c:f>
            </c:numRef>
          </c:xVal>
          <c:yVal>
            <c:numRef>
              <c:f>Tabelle1!#REF!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y+Tabelle1!$N$17:$N$257</c:v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991864"/>
        <c:axId val="396986768"/>
      </c:scatterChart>
      <c:valAx>
        <c:axId val="39699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986768"/>
        <c:crosses val="autoZero"/>
        <c:crossBetween val="midCat"/>
      </c:valAx>
      <c:valAx>
        <c:axId val="39698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991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469134933145849E-2"/>
          <c:y val="1.2023795511708407E-2"/>
          <c:w val="0.77404254225609226"/>
          <c:h val="0.95124545688342854"/>
        </c:manualLayout>
      </c:layout>
      <c:scatterChart>
        <c:scatterStyle val="line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Tabelle1!$A$17:$A$244</c:f>
              <c:numCache>
                <c:formatCode>0.0</c:formatCode>
                <c:ptCount val="228"/>
                <c:pt idx="0">
                  <c:v>0</c:v>
                </c:pt>
                <c:pt idx="1">
                  <c:v>125</c:v>
                </c:pt>
                <c:pt idx="2">
                  <c:v>170</c:v>
                </c:pt>
                <c:pt idx="3">
                  <c:v>177.5</c:v>
                </c:pt>
                <c:pt idx="4">
                  <c:v>183.02</c:v>
                </c:pt>
                <c:pt idx="5">
                  <c:v>315</c:v>
                </c:pt>
                <c:pt idx="6">
                  <c:v>351</c:v>
                </c:pt>
                <c:pt idx="7">
                  <c:v>357</c:v>
                </c:pt>
                <c:pt idx="8">
                  <c:v>418.06</c:v>
                </c:pt>
                <c:pt idx="9">
                  <c:v>493</c:v>
                </c:pt>
                <c:pt idx="10">
                  <c:v>498.38</c:v>
                </c:pt>
                <c:pt idx="11">
                  <c:v>525</c:v>
                </c:pt>
                <c:pt idx="12">
                  <c:v>535</c:v>
                </c:pt>
                <c:pt idx="13">
                  <c:v>575</c:v>
                </c:pt>
                <c:pt idx="14">
                  <c:v>633.5</c:v>
                </c:pt>
                <c:pt idx="15">
                  <c:v>692</c:v>
                </c:pt>
                <c:pt idx="16">
                  <c:v>1319.5</c:v>
                </c:pt>
                <c:pt idx="17">
                  <c:v>1742</c:v>
                </c:pt>
                <c:pt idx="18">
                  <c:v>1846.95</c:v>
                </c:pt>
                <c:pt idx="19">
                  <c:v>2100</c:v>
                </c:pt>
                <c:pt idx="20">
                  <c:v>2315</c:v>
                </c:pt>
                <c:pt idx="21">
                  <c:v>2356</c:v>
                </c:pt>
                <c:pt idx="22">
                  <c:v>2400</c:v>
                </c:pt>
                <c:pt idx="23">
                  <c:v>2650</c:v>
                </c:pt>
                <c:pt idx="24">
                  <c:v>2777</c:v>
                </c:pt>
                <c:pt idx="25">
                  <c:v>2868</c:v>
                </c:pt>
                <c:pt idx="26">
                  <c:v>2905</c:v>
                </c:pt>
                <c:pt idx="27">
                  <c:v>2920.75</c:v>
                </c:pt>
                <c:pt idx="28">
                  <c:v>3216.5</c:v>
                </c:pt>
                <c:pt idx="29">
                  <c:v>3575</c:v>
                </c:pt>
                <c:pt idx="30">
                  <c:v>3663.25</c:v>
                </c:pt>
                <c:pt idx="31">
                  <c:v>3720</c:v>
                </c:pt>
                <c:pt idx="32">
                  <c:v>3760.34</c:v>
                </c:pt>
                <c:pt idx="33">
                  <c:v>4109</c:v>
                </c:pt>
                <c:pt idx="34">
                  <c:v>4240</c:v>
                </c:pt>
                <c:pt idx="35">
                  <c:v>4300</c:v>
                </c:pt>
                <c:pt idx="36">
                  <c:v>4644.1000000000004</c:v>
                </c:pt>
                <c:pt idx="37">
                  <c:v>4700</c:v>
                </c:pt>
                <c:pt idx="38">
                  <c:v>4816</c:v>
                </c:pt>
                <c:pt idx="39">
                  <c:v>5269.25</c:v>
                </c:pt>
                <c:pt idx="40">
                  <c:v>5411.68</c:v>
                </c:pt>
                <c:pt idx="41">
                  <c:v>5567.55</c:v>
                </c:pt>
                <c:pt idx="42">
                  <c:v>5621</c:v>
                </c:pt>
                <c:pt idx="43">
                  <c:v>5630.72</c:v>
                </c:pt>
                <c:pt idx="44">
                  <c:v>5713.05</c:v>
                </c:pt>
                <c:pt idx="45">
                  <c:v>6051</c:v>
                </c:pt>
                <c:pt idx="46">
                  <c:v>6400</c:v>
                </c:pt>
                <c:pt idx="47">
                  <c:v>6668.79</c:v>
                </c:pt>
                <c:pt idx="48">
                  <c:v>6809.83</c:v>
                </c:pt>
                <c:pt idx="49">
                  <c:v>6938</c:v>
                </c:pt>
                <c:pt idx="50">
                  <c:v>7003</c:v>
                </c:pt>
                <c:pt idx="51">
                  <c:v>7008</c:v>
                </c:pt>
                <c:pt idx="52">
                  <c:v>7100</c:v>
                </c:pt>
                <c:pt idx="53">
                  <c:v>7321.37</c:v>
                </c:pt>
                <c:pt idx="54">
                  <c:v>7600</c:v>
                </c:pt>
                <c:pt idx="55">
                  <c:v>7722.79</c:v>
                </c:pt>
                <c:pt idx="56">
                  <c:v>8186.4</c:v>
                </c:pt>
                <c:pt idx="57">
                  <c:v>8263</c:v>
                </c:pt>
                <c:pt idx="58">
                  <c:v>8267</c:v>
                </c:pt>
                <c:pt idx="59">
                  <c:v>8331</c:v>
                </c:pt>
                <c:pt idx="60">
                  <c:v>8346.5</c:v>
                </c:pt>
                <c:pt idx="61">
                  <c:v>8374.75</c:v>
                </c:pt>
                <c:pt idx="62">
                  <c:v>8393.07</c:v>
                </c:pt>
                <c:pt idx="63">
                  <c:v>8516.4</c:v>
                </c:pt>
                <c:pt idx="64">
                  <c:v>8610.4</c:v>
                </c:pt>
                <c:pt idx="65">
                  <c:v>8651.98</c:v>
                </c:pt>
                <c:pt idx="66">
                  <c:v>8712</c:v>
                </c:pt>
                <c:pt idx="67">
                  <c:v>8725</c:v>
                </c:pt>
                <c:pt idx="68">
                  <c:v>8743</c:v>
                </c:pt>
                <c:pt idx="69">
                  <c:v>8753</c:v>
                </c:pt>
                <c:pt idx="70">
                  <c:v>8846</c:v>
                </c:pt>
                <c:pt idx="71">
                  <c:v>9030</c:v>
                </c:pt>
                <c:pt idx="72">
                  <c:v>9322</c:v>
                </c:pt>
                <c:pt idx="73">
                  <c:v>9980.5</c:v>
                </c:pt>
                <c:pt idx="74">
                  <c:v>9980.6</c:v>
                </c:pt>
              </c:numCache>
            </c:numRef>
          </c:xVal>
          <c:yVal>
            <c:numRef>
              <c:f>Tabelle1!$C$17:$C$244</c:f>
              <c:numCache>
                <c:formatCode>General</c:formatCode>
                <c:ptCount val="228"/>
                <c:pt idx="0">
                  <c:v>-2.25</c:v>
                </c:pt>
                <c:pt idx="1">
                  <c:v>-2.25</c:v>
                </c:pt>
                <c:pt idx="2">
                  <c:v>1.49</c:v>
                </c:pt>
                <c:pt idx="3">
                  <c:v>1.95</c:v>
                </c:pt>
                <c:pt idx="4">
                  <c:v>5.85</c:v>
                </c:pt>
                <c:pt idx="5">
                  <c:v>8.01</c:v>
                </c:pt>
                <c:pt idx="6">
                  <c:v>8.01</c:v>
                </c:pt>
                <c:pt idx="7">
                  <c:v>7.75</c:v>
                </c:pt>
                <c:pt idx="8">
                  <c:v>4.6500000000000004</c:v>
                </c:pt>
                <c:pt idx="9">
                  <c:v>3.43</c:v>
                </c:pt>
                <c:pt idx="10">
                  <c:v>0.75</c:v>
                </c:pt>
                <c:pt idx="11">
                  <c:v>0.45</c:v>
                </c:pt>
                <c:pt idx="12">
                  <c:v>0.35</c:v>
                </c:pt>
                <c:pt idx="13">
                  <c:v>0.15</c:v>
                </c:pt>
                <c:pt idx="14">
                  <c:v>0</c:v>
                </c:pt>
                <c:pt idx="15">
                  <c:v>1.75</c:v>
                </c:pt>
                <c:pt idx="16">
                  <c:v>3.48</c:v>
                </c:pt>
                <c:pt idx="17">
                  <c:v>3.04</c:v>
                </c:pt>
                <c:pt idx="18">
                  <c:v>2.75</c:v>
                </c:pt>
                <c:pt idx="19">
                  <c:v>3.78</c:v>
                </c:pt>
                <c:pt idx="20">
                  <c:v>4.5</c:v>
                </c:pt>
                <c:pt idx="21">
                  <c:v>4.75</c:v>
                </c:pt>
                <c:pt idx="22">
                  <c:v>4.88</c:v>
                </c:pt>
                <c:pt idx="23">
                  <c:v>5.56</c:v>
                </c:pt>
                <c:pt idx="24">
                  <c:v>5.13</c:v>
                </c:pt>
                <c:pt idx="25">
                  <c:v>6.86</c:v>
                </c:pt>
                <c:pt idx="26">
                  <c:v>7.5</c:v>
                </c:pt>
                <c:pt idx="27">
                  <c:v>7.87</c:v>
                </c:pt>
                <c:pt idx="28">
                  <c:v>8.4499999999999993</c:v>
                </c:pt>
                <c:pt idx="29">
                  <c:v>8.57</c:v>
                </c:pt>
                <c:pt idx="30">
                  <c:v>6.62</c:v>
                </c:pt>
                <c:pt idx="31">
                  <c:v>7.77</c:v>
                </c:pt>
                <c:pt idx="32">
                  <c:v>8.7799999999999994</c:v>
                </c:pt>
                <c:pt idx="33">
                  <c:v>9.64</c:v>
                </c:pt>
                <c:pt idx="34">
                  <c:v>10.3</c:v>
                </c:pt>
                <c:pt idx="35">
                  <c:v>10.47</c:v>
                </c:pt>
                <c:pt idx="36">
                  <c:v>9.6</c:v>
                </c:pt>
                <c:pt idx="37">
                  <c:v>8.59</c:v>
                </c:pt>
                <c:pt idx="38">
                  <c:v>10.65</c:v>
                </c:pt>
                <c:pt idx="39">
                  <c:v>9.7799999999999994</c:v>
                </c:pt>
                <c:pt idx="40">
                  <c:v>10</c:v>
                </c:pt>
                <c:pt idx="41">
                  <c:v>11.88</c:v>
                </c:pt>
                <c:pt idx="42">
                  <c:v>11.16</c:v>
                </c:pt>
                <c:pt idx="43">
                  <c:v>11.01</c:v>
                </c:pt>
                <c:pt idx="44">
                  <c:v>14.2</c:v>
                </c:pt>
                <c:pt idx="45">
                  <c:v>20.5</c:v>
                </c:pt>
                <c:pt idx="46">
                  <c:v>30</c:v>
                </c:pt>
                <c:pt idx="47">
                  <c:v>35.07</c:v>
                </c:pt>
                <c:pt idx="48">
                  <c:v>35.1</c:v>
                </c:pt>
                <c:pt idx="49">
                  <c:v>35.94</c:v>
                </c:pt>
                <c:pt idx="50">
                  <c:v>36.520000000000003</c:v>
                </c:pt>
                <c:pt idx="51">
                  <c:v>36.549999999999997</c:v>
                </c:pt>
                <c:pt idx="52">
                  <c:v>36.35</c:v>
                </c:pt>
                <c:pt idx="53">
                  <c:v>34.24</c:v>
                </c:pt>
                <c:pt idx="54">
                  <c:v>29.05</c:v>
                </c:pt>
                <c:pt idx="55">
                  <c:v>27.63</c:v>
                </c:pt>
                <c:pt idx="56">
                  <c:v>25.2</c:v>
                </c:pt>
                <c:pt idx="57">
                  <c:v>21.56</c:v>
                </c:pt>
                <c:pt idx="58">
                  <c:v>21.48</c:v>
                </c:pt>
                <c:pt idx="59">
                  <c:v>18.399999999999999</c:v>
                </c:pt>
                <c:pt idx="60">
                  <c:v>17.53</c:v>
                </c:pt>
                <c:pt idx="61">
                  <c:v>14.69</c:v>
                </c:pt>
                <c:pt idx="62">
                  <c:v>14.32</c:v>
                </c:pt>
                <c:pt idx="63">
                  <c:v>4.32</c:v>
                </c:pt>
                <c:pt idx="64">
                  <c:v>0.5</c:v>
                </c:pt>
                <c:pt idx="65">
                  <c:v>-9.3800000000000008</c:v>
                </c:pt>
                <c:pt idx="66">
                  <c:v>-9.3800000000000008</c:v>
                </c:pt>
                <c:pt idx="67">
                  <c:v>-9.3800000000000008</c:v>
                </c:pt>
                <c:pt idx="68">
                  <c:v>-9.3800000000000008</c:v>
                </c:pt>
                <c:pt idx="69">
                  <c:v>2.5</c:v>
                </c:pt>
                <c:pt idx="70">
                  <c:v>10</c:v>
                </c:pt>
                <c:pt idx="71">
                  <c:v>13</c:v>
                </c:pt>
                <c:pt idx="72">
                  <c:v>16</c:v>
                </c:pt>
                <c:pt idx="73">
                  <c:v>14.1</c:v>
                </c:pt>
                <c:pt idx="74">
                  <c:v>34.770000000000003</c:v>
                </c:pt>
              </c:numCache>
            </c:numRef>
          </c:yVal>
          <c:smooth val="0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Tabelle1!$A$17:$A$244</c:f>
              <c:numCache>
                <c:formatCode>0.0</c:formatCode>
                <c:ptCount val="228"/>
                <c:pt idx="0">
                  <c:v>0</c:v>
                </c:pt>
                <c:pt idx="1">
                  <c:v>125</c:v>
                </c:pt>
                <c:pt idx="2">
                  <c:v>170</c:v>
                </c:pt>
                <c:pt idx="3">
                  <c:v>177.5</c:v>
                </c:pt>
                <c:pt idx="4">
                  <c:v>183.02</c:v>
                </c:pt>
                <c:pt idx="5">
                  <c:v>315</c:v>
                </c:pt>
                <c:pt idx="6">
                  <c:v>351</c:v>
                </c:pt>
                <c:pt idx="7">
                  <c:v>357</c:v>
                </c:pt>
                <c:pt idx="8">
                  <c:v>418.06</c:v>
                </c:pt>
                <c:pt idx="9">
                  <c:v>493</c:v>
                </c:pt>
                <c:pt idx="10">
                  <c:v>498.38</c:v>
                </c:pt>
                <c:pt idx="11">
                  <c:v>525</c:v>
                </c:pt>
                <c:pt idx="12">
                  <c:v>535</c:v>
                </c:pt>
                <c:pt idx="13">
                  <c:v>575</c:v>
                </c:pt>
                <c:pt idx="14">
                  <c:v>633.5</c:v>
                </c:pt>
                <c:pt idx="15">
                  <c:v>692</c:v>
                </c:pt>
                <c:pt idx="16">
                  <c:v>1319.5</c:v>
                </c:pt>
                <c:pt idx="17">
                  <c:v>1742</c:v>
                </c:pt>
                <c:pt idx="18">
                  <c:v>1846.95</c:v>
                </c:pt>
                <c:pt idx="19">
                  <c:v>2100</c:v>
                </c:pt>
                <c:pt idx="20">
                  <c:v>2315</c:v>
                </c:pt>
                <c:pt idx="21">
                  <c:v>2356</c:v>
                </c:pt>
                <c:pt idx="22">
                  <c:v>2400</c:v>
                </c:pt>
                <c:pt idx="23">
                  <c:v>2650</c:v>
                </c:pt>
                <c:pt idx="24">
                  <c:v>2777</c:v>
                </c:pt>
                <c:pt idx="25">
                  <c:v>2868</c:v>
                </c:pt>
                <c:pt idx="26">
                  <c:v>2905</c:v>
                </c:pt>
                <c:pt idx="27">
                  <c:v>2920.75</c:v>
                </c:pt>
                <c:pt idx="28">
                  <c:v>3216.5</c:v>
                </c:pt>
                <c:pt idx="29">
                  <c:v>3575</c:v>
                </c:pt>
                <c:pt idx="30">
                  <c:v>3663.25</c:v>
                </c:pt>
                <c:pt idx="31">
                  <c:v>3720</c:v>
                </c:pt>
                <c:pt idx="32">
                  <c:v>3760.34</c:v>
                </c:pt>
                <c:pt idx="33">
                  <c:v>4109</c:v>
                </c:pt>
                <c:pt idx="34">
                  <c:v>4240</c:v>
                </c:pt>
                <c:pt idx="35">
                  <c:v>4300</c:v>
                </c:pt>
                <c:pt idx="36">
                  <c:v>4644.1000000000004</c:v>
                </c:pt>
                <c:pt idx="37">
                  <c:v>4700</c:v>
                </c:pt>
                <c:pt idx="38">
                  <c:v>4816</c:v>
                </c:pt>
                <c:pt idx="39">
                  <c:v>5269.25</c:v>
                </c:pt>
                <c:pt idx="40">
                  <c:v>5411.68</c:v>
                </c:pt>
                <c:pt idx="41">
                  <c:v>5567.55</c:v>
                </c:pt>
                <c:pt idx="42">
                  <c:v>5621</c:v>
                </c:pt>
                <c:pt idx="43">
                  <c:v>5630.72</c:v>
                </c:pt>
                <c:pt idx="44">
                  <c:v>5713.05</c:v>
                </c:pt>
                <c:pt idx="45">
                  <c:v>6051</c:v>
                </c:pt>
                <c:pt idx="46">
                  <c:v>6400</c:v>
                </c:pt>
                <c:pt idx="47">
                  <c:v>6668.79</c:v>
                </c:pt>
                <c:pt idx="48">
                  <c:v>6809.83</c:v>
                </c:pt>
                <c:pt idx="49">
                  <c:v>6938</c:v>
                </c:pt>
                <c:pt idx="50">
                  <c:v>7003</c:v>
                </c:pt>
                <c:pt idx="51">
                  <c:v>7008</c:v>
                </c:pt>
                <c:pt idx="52">
                  <c:v>7100</c:v>
                </c:pt>
                <c:pt idx="53">
                  <c:v>7321.37</c:v>
                </c:pt>
                <c:pt idx="54">
                  <c:v>7600</c:v>
                </c:pt>
                <c:pt idx="55">
                  <c:v>7722.79</c:v>
                </c:pt>
                <c:pt idx="56">
                  <c:v>8186.4</c:v>
                </c:pt>
                <c:pt idx="57">
                  <c:v>8263</c:v>
                </c:pt>
                <c:pt idx="58">
                  <c:v>8267</c:v>
                </c:pt>
                <c:pt idx="59">
                  <c:v>8331</c:v>
                </c:pt>
                <c:pt idx="60">
                  <c:v>8346.5</c:v>
                </c:pt>
                <c:pt idx="61">
                  <c:v>8374.75</c:v>
                </c:pt>
                <c:pt idx="62">
                  <c:v>8393.07</c:v>
                </c:pt>
                <c:pt idx="63">
                  <c:v>8516.4</c:v>
                </c:pt>
                <c:pt idx="64">
                  <c:v>8610.4</c:v>
                </c:pt>
                <c:pt idx="65">
                  <c:v>8651.98</c:v>
                </c:pt>
                <c:pt idx="66">
                  <c:v>8712</c:v>
                </c:pt>
                <c:pt idx="67">
                  <c:v>8725</c:v>
                </c:pt>
                <c:pt idx="68">
                  <c:v>8743</c:v>
                </c:pt>
                <c:pt idx="69">
                  <c:v>8753</c:v>
                </c:pt>
                <c:pt idx="70">
                  <c:v>8846</c:v>
                </c:pt>
                <c:pt idx="71">
                  <c:v>9030</c:v>
                </c:pt>
                <c:pt idx="72">
                  <c:v>9322</c:v>
                </c:pt>
                <c:pt idx="73">
                  <c:v>9980.5</c:v>
                </c:pt>
                <c:pt idx="74">
                  <c:v>9980.6</c:v>
                </c:pt>
              </c:numCache>
            </c:numRef>
          </c:xVal>
          <c:yVal>
            <c:numRef>
              <c:f>Tabelle1!$C$17:$C$244</c:f>
              <c:numCache>
                <c:formatCode>General</c:formatCode>
                <c:ptCount val="228"/>
                <c:pt idx="0">
                  <c:v>-2.25</c:v>
                </c:pt>
                <c:pt idx="1">
                  <c:v>-2.25</c:v>
                </c:pt>
                <c:pt idx="2">
                  <c:v>1.49</c:v>
                </c:pt>
                <c:pt idx="3">
                  <c:v>1.95</c:v>
                </c:pt>
                <c:pt idx="4">
                  <c:v>5.85</c:v>
                </c:pt>
                <c:pt idx="5">
                  <c:v>8.01</c:v>
                </c:pt>
                <c:pt idx="6">
                  <c:v>8.01</c:v>
                </c:pt>
                <c:pt idx="7">
                  <c:v>7.75</c:v>
                </c:pt>
                <c:pt idx="8">
                  <c:v>4.6500000000000004</c:v>
                </c:pt>
                <c:pt idx="9">
                  <c:v>3.43</c:v>
                </c:pt>
                <c:pt idx="10">
                  <c:v>0.75</c:v>
                </c:pt>
                <c:pt idx="11">
                  <c:v>0.45</c:v>
                </c:pt>
                <c:pt idx="12">
                  <c:v>0.35</c:v>
                </c:pt>
                <c:pt idx="13">
                  <c:v>0.15</c:v>
                </c:pt>
                <c:pt idx="14">
                  <c:v>0</c:v>
                </c:pt>
                <c:pt idx="15">
                  <c:v>1.75</c:v>
                </c:pt>
                <c:pt idx="16">
                  <c:v>3.48</c:v>
                </c:pt>
                <c:pt idx="17">
                  <c:v>3.04</c:v>
                </c:pt>
                <c:pt idx="18">
                  <c:v>2.75</c:v>
                </c:pt>
                <c:pt idx="19">
                  <c:v>3.78</c:v>
                </c:pt>
                <c:pt idx="20">
                  <c:v>4.5</c:v>
                </c:pt>
                <c:pt idx="21">
                  <c:v>4.75</c:v>
                </c:pt>
                <c:pt idx="22">
                  <c:v>4.88</c:v>
                </c:pt>
                <c:pt idx="23">
                  <c:v>5.56</c:v>
                </c:pt>
                <c:pt idx="24">
                  <c:v>5.13</c:v>
                </c:pt>
                <c:pt idx="25">
                  <c:v>6.86</c:v>
                </c:pt>
                <c:pt idx="26">
                  <c:v>7.5</c:v>
                </c:pt>
                <c:pt idx="27">
                  <c:v>7.87</c:v>
                </c:pt>
                <c:pt idx="28">
                  <c:v>8.4499999999999993</c:v>
                </c:pt>
                <c:pt idx="29">
                  <c:v>8.57</c:v>
                </c:pt>
                <c:pt idx="30">
                  <c:v>6.62</c:v>
                </c:pt>
                <c:pt idx="31">
                  <c:v>7.77</c:v>
                </c:pt>
                <c:pt idx="32">
                  <c:v>8.7799999999999994</c:v>
                </c:pt>
                <c:pt idx="33">
                  <c:v>9.64</c:v>
                </c:pt>
                <c:pt idx="34">
                  <c:v>10.3</c:v>
                </c:pt>
                <c:pt idx="35">
                  <c:v>10.47</c:v>
                </c:pt>
                <c:pt idx="36">
                  <c:v>9.6</c:v>
                </c:pt>
                <c:pt idx="37">
                  <c:v>8.59</c:v>
                </c:pt>
                <c:pt idx="38">
                  <c:v>10.65</c:v>
                </c:pt>
                <c:pt idx="39">
                  <c:v>9.7799999999999994</c:v>
                </c:pt>
                <c:pt idx="40">
                  <c:v>10</c:v>
                </c:pt>
                <c:pt idx="41">
                  <c:v>11.88</c:v>
                </c:pt>
                <c:pt idx="42">
                  <c:v>11.16</c:v>
                </c:pt>
                <c:pt idx="43">
                  <c:v>11.01</c:v>
                </c:pt>
                <c:pt idx="44">
                  <c:v>14.2</c:v>
                </c:pt>
                <c:pt idx="45">
                  <c:v>20.5</c:v>
                </c:pt>
                <c:pt idx="46">
                  <c:v>30</c:v>
                </c:pt>
                <c:pt idx="47">
                  <c:v>35.07</c:v>
                </c:pt>
                <c:pt idx="48">
                  <c:v>35.1</c:v>
                </c:pt>
                <c:pt idx="49">
                  <c:v>35.94</c:v>
                </c:pt>
                <c:pt idx="50">
                  <c:v>36.520000000000003</c:v>
                </c:pt>
                <c:pt idx="51">
                  <c:v>36.549999999999997</c:v>
                </c:pt>
                <c:pt idx="52">
                  <c:v>36.35</c:v>
                </c:pt>
                <c:pt idx="53">
                  <c:v>34.24</c:v>
                </c:pt>
                <c:pt idx="54">
                  <c:v>29.05</c:v>
                </c:pt>
                <c:pt idx="55">
                  <c:v>27.63</c:v>
                </c:pt>
                <c:pt idx="56">
                  <c:v>25.2</c:v>
                </c:pt>
                <c:pt idx="57">
                  <c:v>21.56</c:v>
                </c:pt>
                <c:pt idx="58">
                  <c:v>21.48</c:v>
                </c:pt>
                <c:pt idx="59">
                  <c:v>18.399999999999999</c:v>
                </c:pt>
                <c:pt idx="60">
                  <c:v>17.53</c:v>
                </c:pt>
                <c:pt idx="61">
                  <c:v>14.69</c:v>
                </c:pt>
                <c:pt idx="62">
                  <c:v>14.32</c:v>
                </c:pt>
                <c:pt idx="63">
                  <c:v>4.32</c:v>
                </c:pt>
                <c:pt idx="64">
                  <c:v>0.5</c:v>
                </c:pt>
                <c:pt idx="65">
                  <c:v>-9.3800000000000008</c:v>
                </c:pt>
                <c:pt idx="66">
                  <c:v>-9.3800000000000008</c:v>
                </c:pt>
                <c:pt idx="67">
                  <c:v>-9.3800000000000008</c:v>
                </c:pt>
                <c:pt idx="68">
                  <c:v>-9.3800000000000008</c:v>
                </c:pt>
                <c:pt idx="69">
                  <c:v>2.5</c:v>
                </c:pt>
                <c:pt idx="70">
                  <c:v>10</c:v>
                </c:pt>
                <c:pt idx="71">
                  <c:v>13</c:v>
                </c:pt>
                <c:pt idx="72">
                  <c:v>16</c:v>
                </c:pt>
                <c:pt idx="73">
                  <c:v>14.1</c:v>
                </c:pt>
                <c:pt idx="74">
                  <c:v>34.770000000000003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A2-4A03-8DA8-FF0CCEE4D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753184"/>
        <c:axId val="397750832"/>
      </c:scatterChart>
      <c:valAx>
        <c:axId val="397753184"/>
        <c:scaling>
          <c:orientation val="minMax"/>
          <c:max val="105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800" b="1"/>
                  <a:t>Chainage</a:t>
                </a:r>
              </a:p>
            </c:rich>
          </c:tx>
          <c:layout>
            <c:manualLayout>
              <c:xMode val="edge"/>
              <c:yMode val="edge"/>
              <c:x val="0.53474796507922995"/>
              <c:y val="0.968303311633767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750832"/>
        <c:crosses val="autoZero"/>
        <c:crossBetween val="midCat"/>
        <c:majorUnit val="1000"/>
        <c:minorUnit val="100"/>
      </c:valAx>
      <c:valAx>
        <c:axId val="39775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600" b="1"/>
                  <a:t>Invert level</a:t>
                </a:r>
              </a:p>
            </c:rich>
          </c:tx>
          <c:layout>
            <c:manualLayout>
              <c:xMode val="edge"/>
              <c:yMode val="edge"/>
              <c:x val="4.3505506889601064E-4"/>
              <c:y val="0.4463374642154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75318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453810831730205E-2"/>
          <c:y val="7.8303757962977488E-3"/>
          <c:w val="0.94067089832199602"/>
          <c:h val="0.95124545688342854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xVal>
            <c:numRef>
              <c:f>Tabelle1!$A$17:$A$244</c:f>
              <c:numCache>
                <c:formatCode>0.0</c:formatCode>
                <c:ptCount val="228"/>
                <c:pt idx="0">
                  <c:v>0</c:v>
                </c:pt>
                <c:pt idx="1">
                  <c:v>125</c:v>
                </c:pt>
                <c:pt idx="2">
                  <c:v>170</c:v>
                </c:pt>
                <c:pt idx="3">
                  <c:v>177.5</c:v>
                </c:pt>
                <c:pt idx="4">
                  <c:v>183.02</c:v>
                </c:pt>
                <c:pt idx="5">
                  <c:v>315</c:v>
                </c:pt>
                <c:pt idx="6">
                  <c:v>351</c:v>
                </c:pt>
                <c:pt idx="7">
                  <c:v>357</c:v>
                </c:pt>
                <c:pt idx="8">
                  <c:v>418.06</c:v>
                </c:pt>
                <c:pt idx="9">
                  <c:v>493</c:v>
                </c:pt>
                <c:pt idx="10">
                  <c:v>498.38</c:v>
                </c:pt>
                <c:pt idx="11">
                  <c:v>525</c:v>
                </c:pt>
                <c:pt idx="12">
                  <c:v>535</c:v>
                </c:pt>
                <c:pt idx="13">
                  <c:v>575</c:v>
                </c:pt>
                <c:pt idx="14">
                  <c:v>633.5</c:v>
                </c:pt>
                <c:pt idx="15">
                  <c:v>692</c:v>
                </c:pt>
                <c:pt idx="16">
                  <c:v>1319.5</c:v>
                </c:pt>
                <c:pt idx="17">
                  <c:v>1742</c:v>
                </c:pt>
                <c:pt idx="18">
                  <c:v>1846.95</c:v>
                </c:pt>
                <c:pt idx="19">
                  <c:v>2100</c:v>
                </c:pt>
                <c:pt idx="20">
                  <c:v>2315</c:v>
                </c:pt>
                <c:pt idx="21">
                  <c:v>2356</c:v>
                </c:pt>
                <c:pt idx="22">
                  <c:v>2400</c:v>
                </c:pt>
                <c:pt idx="23">
                  <c:v>2650</c:v>
                </c:pt>
                <c:pt idx="24">
                  <c:v>2777</c:v>
                </c:pt>
                <c:pt idx="25">
                  <c:v>2868</c:v>
                </c:pt>
                <c:pt idx="26">
                  <c:v>2905</c:v>
                </c:pt>
                <c:pt idx="27">
                  <c:v>2920.75</c:v>
                </c:pt>
                <c:pt idx="28">
                  <c:v>3216.5</c:v>
                </c:pt>
                <c:pt idx="29">
                  <c:v>3575</c:v>
                </c:pt>
                <c:pt idx="30">
                  <c:v>3663.25</c:v>
                </c:pt>
                <c:pt idx="31">
                  <c:v>3720</c:v>
                </c:pt>
                <c:pt idx="32">
                  <c:v>3760.34</c:v>
                </c:pt>
                <c:pt idx="33">
                  <c:v>4109</c:v>
                </c:pt>
                <c:pt idx="34">
                  <c:v>4240</c:v>
                </c:pt>
                <c:pt idx="35">
                  <c:v>4300</c:v>
                </c:pt>
                <c:pt idx="36">
                  <c:v>4644.1000000000004</c:v>
                </c:pt>
                <c:pt idx="37">
                  <c:v>4700</c:v>
                </c:pt>
                <c:pt idx="38">
                  <c:v>4816</c:v>
                </c:pt>
                <c:pt idx="39">
                  <c:v>5269.25</c:v>
                </c:pt>
                <c:pt idx="40">
                  <c:v>5411.68</c:v>
                </c:pt>
                <c:pt idx="41">
                  <c:v>5567.55</c:v>
                </c:pt>
                <c:pt idx="42">
                  <c:v>5621</c:v>
                </c:pt>
                <c:pt idx="43">
                  <c:v>5630.72</c:v>
                </c:pt>
                <c:pt idx="44">
                  <c:v>5713.05</c:v>
                </c:pt>
                <c:pt idx="45">
                  <c:v>6051</c:v>
                </c:pt>
                <c:pt idx="46">
                  <c:v>6400</c:v>
                </c:pt>
                <c:pt idx="47">
                  <c:v>6668.79</c:v>
                </c:pt>
                <c:pt idx="48">
                  <c:v>6809.83</c:v>
                </c:pt>
                <c:pt idx="49">
                  <c:v>6938</c:v>
                </c:pt>
                <c:pt idx="50">
                  <c:v>7003</c:v>
                </c:pt>
                <c:pt idx="51">
                  <c:v>7008</c:v>
                </c:pt>
                <c:pt idx="52">
                  <c:v>7100</c:v>
                </c:pt>
                <c:pt idx="53">
                  <c:v>7321.37</c:v>
                </c:pt>
                <c:pt idx="54">
                  <c:v>7600</c:v>
                </c:pt>
                <c:pt idx="55">
                  <c:v>7722.79</c:v>
                </c:pt>
                <c:pt idx="56">
                  <c:v>8186.4</c:v>
                </c:pt>
                <c:pt idx="57">
                  <c:v>8263</c:v>
                </c:pt>
                <c:pt idx="58">
                  <c:v>8267</c:v>
                </c:pt>
                <c:pt idx="59">
                  <c:v>8331</c:v>
                </c:pt>
                <c:pt idx="60">
                  <c:v>8346.5</c:v>
                </c:pt>
                <c:pt idx="61">
                  <c:v>8374.75</c:v>
                </c:pt>
                <c:pt idx="62">
                  <c:v>8393.07</c:v>
                </c:pt>
                <c:pt idx="63">
                  <c:v>8516.4</c:v>
                </c:pt>
                <c:pt idx="64">
                  <c:v>8610.4</c:v>
                </c:pt>
                <c:pt idx="65">
                  <c:v>8651.98</c:v>
                </c:pt>
                <c:pt idx="66">
                  <c:v>8712</c:v>
                </c:pt>
                <c:pt idx="67">
                  <c:v>8725</c:v>
                </c:pt>
                <c:pt idx="68">
                  <c:v>8743</c:v>
                </c:pt>
                <c:pt idx="69">
                  <c:v>8753</c:v>
                </c:pt>
                <c:pt idx="70">
                  <c:v>8846</c:v>
                </c:pt>
                <c:pt idx="71">
                  <c:v>9030</c:v>
                </c:pt>
                <c:pt idx="72">
                  <c:v>9322</c:v>
                </c:pt>
                <c:pt idx="73">
                  <c:v>9980.5</c:v>
                </c:pt>
                <c:pt idx="74">
                  <c:v>9980.6</c:v>
                </c:pt>
              </c:numCache>
            </c:numRef>
          </c:xVal>
          <c:yVal>
            <c:numRef>
              <c:f>Tabelle1!$C$17:$C$244</c:f>
              <c:numCache>
                <c:formatCode>General</c:formatCode>
                <c:ptCount val="228"/>
                <c:pt idx="0">
                  <c:v>-2.25</c:v>
                </c:pt>
                <c:pt idx="1">
                  <c:v>-2.25</c:v>
                </c:pt>
                <c:pt idx="2">
                  <c:v>1.49</c:v>
                </c:pt>
                <c:pt idx="3">
                  <c:v>1.95</c:v>
                </c:pt>
                <c:pt idx="4">
                  <c:v>5.85</c:v>
                </c:pt>
                <c:pt idx="5">
                  <c:v>8.01</c:v>
                </c:pt>
                <c:pt idx="6">
                  <c:v>8.01</c:v>
                </c:pt>
                <c:pt idx="7">
                  <c:v>7.75</c:v>
                </c:pt>
                <c:pt idx="8">
                  <c:v>4.6500000000000004</c:v>
                </c:pt>
                <c:pt idx="9">
                  <c:v>3.43</c:v>
                </c:pt>
                <c:pt idx="10">
                  <c:v>0.75</c:v>
                </c:pt>
                <c:pt idx="11">
                  <c:v>0.45</c:v>
                </c:pt>
                <c:pt idx="12">
                  <c:v>0.35</c:v>
                </c:pt>
                <c:pt idx="13">
                  <c:v>0.15</c:v>
                </c:pt>
                <c:pt idx="14">
                  <c:v>0</c:v>
                </c:pt>
                <c:pt idx="15">
                  <c:v>1.75</c:v>
                </c:pt>
                <c:pt idx="16">
                  <c:v>3.48</c:v>
                </c:pt>
                <c:pt idx="17">
                  <c:v>3.04</c:v>
                </c:pt>
                <c:pt idx="18">
                  <c:v>2.75</c:v>
                </c:pt>
                <c:pt idx="19">
                  <c:v>3.78</c:v>
                </c:pt>
                <c:pt idx="20">
                  <c:v>4.5</c:v>
                </c:pt>
                <c:pt idx="21">
                  <c:v>4.75</c:v>
                </c:pt>
                <c:pt idx="22">
                  <c:v>4.88</c:v>
                </c:pt>
                <c:pt idx="23">
                  <c:v>5.56</c:v>
                </c:pt>
                <c:pt idx="24">
                  <c:v>5.13</c:v>
                </c:pt>
                <c:pt idx="25">
                  <c:v>6.86</c:v>
                </c:pt>
                <c:pt idx="26">
                  <c:v>7.5</c:v>
                </c:pt>
                <c:pt idx="27">
                  <c:v>7.87</c:v>
                </c:pt>
                <c:pt idx="28">
                  <c:v>8.4499999999999993</c:v>
                </c:pt>
                <c:pt idx="29">
                  <c:v>8.57</c:v>
                </c:pt>
                <c:pt idx="30">
                  <c:v>6.62</c:v>
                </c:pt>
                <c:pt idx="31">
                  <c:v>7.77</c:v>
                </c:pt>
                <c:pt idx="32">
                  <c:v>8.7799999999999994</c:v>
                </c:pt>
                <c:pt idx="33">
                  <c:v>9.64</c:v>
                </c:pt>
                <c:pt idx="34">
                  <c:v>10.3</c:v>
                </c:pt>
                <c:pt idx="35">
                  <c:v>10.47</c:v>
                </c:pt>
                <c:pt idx="36">
                  <c:v>9.6</c:v>
                </c:pt>
                <c:pt idx="37">
                  <c:v>8.59</c:v>
                </c:pt>
                <c:pt idx="38">
                  <c:v>10.65</c:v>
                </c:pt>
                <c:pt idx="39">
                  <c:v>9.7799999999999994</c:v>
                </c:pt>
                <c:pt idx="40">
                  <c:v>10</c:v>
                </c:pt>
                <c:pt idx="41">
                  <c:v>11.88</c:v>
                </c:pt>
                <c:pt idx="42">
                  <c:v>11.16</c:v>
                </c:pt>
                <c:pt idx="43">
                  <c:v>11.01</c:v>
                </c:pt>
                <c:pt idx="44">
                  <c:v>14.2</c:v>
                </c:pt>
                <c:pt idx="45">
                  <c:v>20.5</c:v>
                </c:pt>
                <c:pt idx="46">
                  <c:v>30</c:v>
                </c:pt>
                <c:pt idx="47">
                  <c:v>35.07</c:v>
                </c:pt>
                <c:pt idx="48">
                  <c:v>35.1</c:v>
                </c:pt>
                <c:pt idx="49">
                  <c:v>35.94</c:v>
                </c:pt>
                <c:pt idx="50">
                  <c:v>36.520000000000003</c:v>
                </c:pt>
                <c:pt idx="51">
                  <c:v>36.549999999999997</c:v>
                </c:pt>
                <c:pt idx="52">
                  <c:v>36.35</c:v>
                </c:pt>
                <c:pt idx="53">
                  <c:v>34.24</c:v>
                </c:pt>
                <c:pt idx="54">
                  <c:v>29.05</c:v>
                </c:pt>
                <c:pt idx="55">
                  <c:v>27.63</c:v>
                </c:pt>
                <c:pt idx="56">
                  <c:v>25.2</c:v>
                </c:pt>
                <c:pt idx="57">
                  <c:v>21.56</c:v>
                </c:pt>
                <c:pt idx="58">
                  <c:v>21.48</c:v>
                </c:pt>
                <c:pt idx="59">
                  <c:v>18.399999999999999</c:v>
                </c:pt>
                <c:pt idx="60">
                  <c:v>17.53</c:v>
                </c:pt>
                <c:pt idx="61">
                  <c:v>14.69</c:v>
                </c:pt>
                <c:pt idx="62">
                  <c:v>14.32</c:v>
                </c:pt>
                <c:pt idx="63">
                  <c:v>4.32</c:v>
                </c:pt>
                <c:pt idx="64">
                  <c:v>0.5</c:v>
                </c:pt>
                <c:pt idx="65">
                  <c:v>-9.3800000000000008</c:v>
                </c:pt>
                <c:pt idx="66">
                  <c:v>-9.3800000000000008</c:v>
                </c:pt>
                <c:pt idx="67">
                  <c:v>-9.3800000000000008</c:v>
                </c:pt>
                <c:pt idx="68">
                  <c:v>-9.3800000000000008</c:v>
                </c:pt>
                <c:pt idx="69">
                  <c:v>2.5</c:v>
                </c:pt>
                <c:pt idx="70">
                  <c:v>10</c:v>
                </c:pt>
                <c:pt idx="71">
                  <c:v>13</c:v>
                </c:pt>
                <c:pt idx="72">
                  <c:v>16</c:v>
                </c:pt>
                <c:pt idx="73">
                  <c:v>14.1</c:v>
                </c:pt>
                <c:pt idx="74">
                  <c:v>34.770000000000003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94-431D-B017-C69C5DD30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752792"/>
        <c:axId val="397748480"/>
      </c:scatterChart>
      <c:valAx>
        <c:axId val="397752792"/>
        <c:scaling>
          <c:orientation val="minMax"/>
          <c:max val="105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800" b="1"/>
                  <a:t>Chainage</a:t>
                </a:r>
              </a:p>
            </c:rich>
          </c:tx>
          <c:layout>
            <c:manualLayout>
              <c:xMode val="edge"/>
              <c:yMode val="edge"/>
              <c:x val="0.51233919057588195"/>
              <c:y val="0.96704575801915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748480"/>
        <c:crosses val="autoZero"/>
        <c:crossBetween val="midCat"/>
        <c:majorUnit val="1000"/>
        <c:minorUnit val="100"/>
      </c:valAx>
      <c:valAx>
        <c:axId val="39774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600" b="1"/>
                  <a:t>Invert level</a:t>
                </a:r>
              </a:p>
            </c:rich>
          </c:tx>
          <c:layout>
            <c:manualLayout>
              <c:xMode val="edge"/>
              <c:yMode val="edge"/>
              <c:x val="4.3505506889601064E-4"/>
              <c:y val="0.4463374642154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75279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453810831730205E-2"/>
          <c:y val="7.8303757962977488E-3"/>
          <c:w val="0.94067089832199602"/>
          <c:h val="0.95124545688342854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xVal>
            <c:numRef>
              <c:f>Tabelle1!$A$17:$A$244</c:f>
              <c:numCache>
                <c:formatCode>0.0</c:formatCode>
                <c:ptCount val="228"/>
                <c:pt idx="0">
                  <c:v>0</c:v>
                </c:pt>
                <c:pt idx="1">
                  <c:v>125</c:v>
                </c:pt>
                <c:pt idx="2">
                  <c:v>170</c:v>
                </c:pt>
                <c:pt idx="3">
                  <c:v>177.5</c:v>
                </c:pt>
                <c:pt idx="4">
                  <c:v>183.02</c:v>
                </c:pt>
                <c:pt idx="5">
                  <c:v>315</c:v>
                </c:pt>
                <c:pt idx="6">
                  <c:v>351</c:v>
                </c:pt>
                <c:pt idx="7">
                  <c:v>357</c:v>
                </c:pt>
                <c:pt idx="8">
                  <c:v>418.06</c:v>
                </c:pt>
                <c:pt idx="9">
                  <c:v>493</c:v>
                </c:pt>
                <c:pt idx="10">
                  <c:v>498.38</c:v>
                </c:pt>
                <c:pt idx="11">
                  <c:v>525</c:v>
                </c:pt>
                <c:pt idx="12">
                  <c:v>535</c:v>
                </c:pt>
                <c:pt idx="13">
                  <c:v>575</c:v>
                </c:pt>
                <c:pt idx="14">
                  <c:v>633.5</c:v>
                </c:pt>
                <c:pt idx="15">
                  <c:v>692</c:v>
                </c:pt>
                <c:pt idx="16">
                  <c:v>1319.5</c:v>
                </c:pt>
                <c:pt idx="17">
                  <c:v>1742</c:v>
                </c:pt>
                <c:pt idx="18">
                  <c:v>1846.95</c:v>
                </c:pt>
                <c:pt idx="19">
                  <c:v>2100</c:v>
                </c:pt>
                <c:pt idx="20">
                  <c:v>2315</c:v>
                </c:pt>
                <c:pt idx="21">
                  <c:v>2356</c:v>
                </c:pt>
                <c:pt idx="22">
                  <c:v>2400</c:v>
                </c:pt>
                <c:pt idx="23">
                  <c:v>2650</c:v>
                </c:pt>
                <c:pt idx="24">
                  <c:v>2777</c:v>
                </c:pt>
                <c:pt idx="25">
                  <c:v>2868</c:v>
                </c:pt>
                <c:pt idx="26">
                  <c:v>2905</c:v>
                </c:pt>
                <c:pt idx="27">
                  <c:v>2920.75</c:v>
                </c:pt>
                <c:pt idx="28">
                  <c:v>3216.5</c:v>
                </c:pt>
                <c:pt idx="29">
                  <c:v>3575</c:v>
                </c:pt>
                <c:pt idx="30">
                  <c:v>3663.25</c:v>
                </c:pt>
                <c:pt idx="31">
                  <c:v>3720</c:v>
                </c:pt>
                <c:pt idx="32">
                  <c:v>3760.34</c:v>
                </c:pt>
                <c:pt idx="33">
                  <c:v>4109</c:v>
                </c:pt>
                <c:pt idx="34">
                  <c:v>4240</c:v>
                </c:pt>
                <c:pt idx="35">
                  <c:v>4300</c:v>
                </c:pt>
                <c:pt idx="36">
                  <c:v>4644.1000000000004</c:v>
                </c:pt>
                <c:pt idx="37">
                  <c:v>4700</c:v>
                </c:pt>
                <c:pt idx="38">
                  <c:v>4816</c:v>
                </c:pt>
                <c:pt idx="39">
                  <c:v>5269.25</c:v>
                </c:pt>
                <c:pt idx="40">
                  <c:v>5411.68</c:v>
                </c:pt>
                <c:pt idx="41">
                  <c:v>5567.55</c:v>
                </c:pt>
                <c:pt idx="42">
                  <c:v>5621</c:v>
                </c:pt>
                <c:pt idx="43">
                  <c:v>5630.72</c:v>
                </c:pt>
                <c:pt idx="44">
                  <c:v>5713.05</c:v>
                </c:pt>
                <c:pt idx="45">
                  <c:v>6051</c:v>
                </c:pt>
                <c:pt idx="46">
                  <c:v>6400</c:v>
                </c:pt>
                <c:pt idx="47">
                  <c:v>6668.79</c:v>
                </c:pt>
                <c:pt idx="48">
                  <c:v>6809.83</c:v>
                </c:pt>
                <c:pt idx="49">
                  <c:v>6938</c:v>
                </c:pt>
                <c:pt idx="50">
                  <c:v>7003</c:v>
                </c:pt>
                <c:pt idx="51">
                  <c:v>7008</c:v>
                </c:pt>
                <c:pt idx="52">
                  <c:v>7100</c:v>
                </c:pt>
                <c:pt idx="53">
                  <c:v>7321.37</c:v>
                </c:pt>
                <c:pt idx="54">
                  <c:v>7600</c:v>
                </c:pt>
                <c:pt idx="55">
                  <c:v>7722.79</c:v>
                </c:pt>
                <c:pt idx="56">
                  <c:v>8186.4</c:v>
                </c:pt>
                <c:pt idx="57">
                  <c:v>8263</c:v>
                </c:pt>
                <c:pt idx="58">
                  <c:v>8267</c:v>
                </c:pt>
                <c:pt idx="59">
                  <c:v>8331</c:v>
                </c:pt>
                <c:pt idx="60">
                  <c:v>8346.5</c:v>
                </c:pt>
                <c:pt idx="61">
                  <c:v>8374.75</c:v>
                </c:pt>
                <c:pt idx="62">
                  <c:v>8393.07</c:v>
                </c:pt>
                <c:pt idx="63">
                  <c:v>8516.4</c:v>
                </c:pt>
                <c:pt idx="64">
                  <c:v>8610.4</c:v>
                </c:pt>
                <c:pt idx="65">
                  <c:v>8651.98</c:v>
                </c:pt>
                <c:pt idx="66">
                  <c:v>8712</c:v>
                </c:pt>
                <c:pt idx="67">
                  <c:v>8725</c:v>
                </c:pt>
                <c:pt idx="68">
                  <c:v>8743</c:v>
                </c:pt>
                <c:pt idx="69">
                  <c:v>8753</c:v>
                </c:pt>
                <c:pt idx="70">
                  <c:v>8846</c:v>
                </c:pt>
                <c:pt idx="71">
                  <c:v>9030</c:v>
                </c:pt>
                <c:pt idx="72">
                  <c:v>9322</c:v>
                </c:pt>
                <c:pt idx="73">
                  <c:v>9980.5</c:v>
                </c:pt>
                <c:pt idx="74">
                  <c:v>9980.6</c:v>
                </c:pt>
              </c:numCache>
            </c:numRef>
          </c:xVal>
          <c:yVal>
            <c:numRef>
              <c:f>Tabelle1!$C$17:$C$244</c:f>
              <c:numCache>
                <c:formatCode>General</c:formatCode>
                <c:ptCount val="228"/>
                <c:pt idx="0">
                  <c:v>-2.25</c:v>
                </c:pt>
                <c:pt idx="1">
                  <c:v>-2.25</c:v>
                </c:pt>
                <c:pt idx="2">
                  <c:v>1.49</c:v>
                </c:pt>
                <c:pt idx="3">
                  <c:v>1.95</c:v>
                </c:pt>
                <c:pt idx="4">
                  <c:v>5.85</c:v>
                </c:pt>
                <c:pt idx="5">
                  <c:v>8.01</c:v>
                </c:pt>
                <c:pt idx="6">
                  <c:v>8.01</c:v>
                </c:pt>
                <c:pt idx="7">
                  <c:v>7.75</c:v>
                </c:pt>
                <c:pt idx="8">
                  <c:v>4.6500000000000004</c:v>
                </c:pt>
                <c:pt idx="9">
                  <c:v>3.43</c:v>
                </c:pt>
                <c:pt idx="10">
                  <c:v>0.75</c:v>
                </c:pt>
                <c:pt idx="11">
                  <c:v>0.45</c:v>
                </c:pt>
                <c:pt idx="12">
                  <c:v>0.35</c:v>
                </c:pt>
                <c:pt idx="13">
                  <c:v>0.15</c:v>
                </c:pt>
                <c:pt idx="14">
                  <c:v>0</c:v>
                </c:pt>
                <c:pt idx="15">
                  <c:v>1.75</c:v>
                </c:pt>
                <c:pt idx="16">
                  <c:v>3.48</c:v>
                </c:pt>
                <c:pt idx="17">
                  <c:v>3.04</c:v>
                </c:pt>
                <c:pt idx="18">
                  <c:v>2.75</c:v>
                </c:pt>
                <c:pt idx="19">
                  <c:v>3.78</c:v>
                </c:pt>
                <c:pt idx="20">
                  <c:v>4.5</c:v>
                </c:pt>
                <c:pt idx="21">
                  <c:v>4.75</c:v>
                </c:pt>
                <c:pt idx="22">
                  <c:v>4.88</c:v>
                </c:pt>
                <c:pt idx="23">
                  <c:v>5.56</c:v>
                </c:pt>
                <c:pt idx="24">
                  <c:v>5.13</c:v>
                </c:pt>
                <c:pt idx="25">
                  <c:v>6.86</c:v>
                </c:pt>
                <c:pt idx="26">
                  <c:v>7.5</c:v>
                </c:pt>
                <c:pt idx="27">
                  <c:v>7.87</c:v>
                </c:pt>
                <c:pt idx="28">
                  <c:v>8.4499999999999993</c:v>
                </c:pt>
                <c:pt idx="29">
                  <c:v>8.57</c:v>
                </c:pt>
                <c:pt idx="30">
                  <c:v>6.62</c:v>
                </c:pt>
                <c:pt idx="31">
                  <c:v>7.77</c:v>
                </c:pt>
                <c:pt idx="32">
                  <c:v>8.7799999999999994</c:v>
                </c:pt>
                <c:pt idx="33">
                  <c:v>9.64</c:v>
                </c:pt>
                <c:pt idx="34">
                  <c:v>10.3</c:v>
                </c:pt>
                <c:pt idx="35">
                  <c:v>10.47</c:v>
                </c:pt>
                <c:pt idx="36">
                  <c:v>9.6</c:v>
                </c:pt>
                <c:pt idx="37">
                  <c:v>8.59</c:v>
                </c:pt>
                <c:pt idx="38">
                  <c:v>10.65</c:v>
                </c:pt>
                <c:pt idx="39">
                  <c:v>9.7799999999999994</c:v>
                </c:pt>
                <c:pt idx="40">
                  <c:v>10</c:v>
                </c:pt>
                <c:pt idx="41">
                  <c:v>11.88</c:v>
                </c:pt>
                <c:pt idx="42">
                  <c:v>11.16</c:v>
                </c:pt>
                <c:pt idx="43">
                  <c:v>11.01</c:v>
                </c:pt>
                <c:pt idx="44">
                  <c:v>14.2</c:v>
                </c:pt>
                <c:pt idx="45">
                  <c:v>20.5</c:v>
                </c:pt>
                <c:pt idx="46">
                  <c:v>30</c:v>
                </c:pt>
                <c:pt idx="47">
                  <c:v>35.07</c:v>
                </c:pt>
                <c:pt idx="48">
                  <c:v>35.1</c:v>
                </c:pt>
                <c:pt idx="49">
                  <c:v>35.94</c:v>
                </c:pt>
                <c:pt idx="50">
                  <c:v>36.520000000000003</c:v>
                </c:pt>
                <c:pt idx="51">
                  <c:v>36.549999999999997</c:v>
                </c:pt>
                <c:pt idx="52">
                  <c:v>36.35</c:v>
                </c:pt>
                <c:pt idx="53">
                  <c:v>34.24</c:v>
                </c:pt>
                <c:pt idx="54">
                  <c:v>29.05</c:v>
                </c:pt>
                <c:pt idx="55">
                  <c:v>27.63</c:v>
                </c:pt>
                <c:pt idx="56">
                  <c:v>25.2</c:v>
                </c:pt>
                <c:pt idx="57">
                  <c:v>21.56</c:v>
                </c:pt>
                <c:pt idx="58">
                  <c:v>21.48</c:v>
                </c:pt>
                <c:pt idx="59">
                  <c:v>18.399999999999999</c:v>
                </c:pt>
                <c:pt idx="60">
                  <c:v>17.53</c:v>
                </c:pt>
                <c:pt idx="61">
                  <c:v>14.69</c:v>
                </c:pt>
                <c:pt idx="62">
                  <c:v>14.32</c:v>
                </c:pt>
                <c:pt idx="63">
                  <c:v>4.32</c:v>
                </c:pt>
                <c:pt idx="64">
                  <c:v>0.5</c:v>
                </c:pt>
                <c:pt idx="65">
                  <c:v>-9.3800000000000008</c:v>
                </c:pt>
                <c:pt idx="66">
                  <c:v>-9.3800000000000008</c:v>
                </c:pt>
                <c:pt idx="67">
                  <c:v>-9.3800000000000008</c:v>
                </c:pt>
                <c:pt idx="68">
                  <c:v>-9.3800000000000008</c:v>
                </c:pt>
                <c:pt idx="69">
                  <c:v>2.5</c:v>
                </c:pt>
                <c:pt idx="70">
                  <c:v>10</c:v>
                </c:pt>
                <c:pt idx="71">
                  <c:v>13</c:v>
                </c:pt>
                <c:pt idx="72">
                  <c:v>16</c:v>
                </c:pt>
                <c:pt idx="73">
                  <c:v>14.1</c:v>
                </c:pt>
                <c:pt idx="74">
                  <c:v>34.770000000000003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94-431D-B017-C69C5DD30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747304"/>
        <c:axId val="397749264"/>
      </c:scatterChart>
      <c:valAx>
        <c:axId val="397747304"/>
        <c:scaling>
          <c:orientation val="minMax"/>
          <c:max val="105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800" b="1"/>
                  <a:t>Chainage</a:t>
                </a:r>
              </a:p>
            </c:rich>
          </c:tx>
          <c:layout>
            <c:manualLayout>
              <c:xMode val="edge"/>
              <c:yMode val="edge"/>
              <c:x val="0.51233919057588195"/>
              <c:y val="0.96704575801915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749264"/>
        <c:crosses val="autoZero"/>
        <c:crossBetween val="midCat"/>
        <c:majorUnit val="1000"/>
        <c:minorUnit val="100"/>
      </c:valAx>
      <c:valAx>
        <c:axId val="39774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600" b="1"/>
                  <a:t>Invert level</a:t>
                </a:r>
              </a:p>
            </c:rich>
          </c:tx>
          <c:layout>
            <c:manualLayout>
              <c:xMode val="edge"/>
              <c:yMode val="edge"/>
              <c:x val="4.3505506889601064E-4"/>
              <c:y val="0.4463374642154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74730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469134933145849E-2"/>
          <c:y val="1.2023795511708407E-2"/>
          <c:w val="0.91361393895057463"/>
          <c:h val="0.95124545688342854"/>
        </c:manualLayout>
      </c:layout>
      <c:scatterChart>
        <c:scatterStyle val="line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Tabelle1!$A$17:$A$244</c:f>
              <c:numCache>
                <c:formatCode>0.0</c:formatCode>
                <c:ptCount val="228"/>
                <c:pt idx="0">
                  <c:v>0</c:v>
                </c:pt>
                <c:pt idx="1">
                  <c:v>125</c:v>
                </c:pt>
                <c:pt idx="2">
                  <c:v>170</c:v>
                </c:pt>
                <c:pt idx="3">
                  <c:v>177.5</c:v>
                </c:pt>
                <c:pt idx="4">
                  <c:v>183.02</c:v>
                </c:pt>
                <c:pt idx="5">
                  <c:v>315</c:v>
                </c:pt>
                <c:pt idx="6">
                  <c:v>351</c:v>
                </c:pt>
                <c:pt idx="7">
                  <c:v>357</c:v>
                </c:pt>
                <c:pt idx="8">
                  <c:v>418.06</c:v>
                </c:pt>
                <c:pt idx="9">
                  <c:v>493</c:v>
                </c:pt>
                <c:pt idx="10">
                  <c:v>498.38</c:v>
                </c:pt>
                <c:pt idx="11">
                  <c:v>525</c:v>
                </c:pt>
                <c:pt idx="12">
                  <c:v>535</c:v>
                </c:pt>
                <c:pt idx="13">
                  <c:v>575</c:v>
                </c:pt>
                <c:pt idx="14">
                  <c:v>633.5</c:v>
                </c:pt>
                <c:pt idx="15">
                  <c:v>692</c:v>
                </c:pt>
                <c:pt idx="16">
                  <c:v>1319.5</c:v>
                </c:pt>
                <c:pt idx="17">
                  <c:v>1742</c:v>
                </c:pt>
                <c:pt idx="18">
                  <c:v>1846.95</c:v>
                </c:pt>
                <c:pt idx="19">
                  <c:v>2100</c:v>
                </c:pt>
                <c:pt idx="20">
                  <c:v>2315</c:v>
                </c:pt>
                <c:pt idx="21">
                  <c:v>2356</c:v>
                </c:pt>
                <c:pt idx="22">
                  <c:v>2400</c:v>
                </c:pt>
                <c:pt idx="23">
                  <c:v>2650</c:v>
                </c:pt>
                <c:pt idx="24">
                  <c:v>2777</c:v>
                </c:pt>
                <c:pt idx="25">
                  <c:v>2868</c:v>
                </c:pt>
                <c:pt idx="26">
                  <c:v>2905</c:v>
                </c:pt>
                <c:pt idx="27">
                  <c:v>2920.75</c:v>
                </c:pt>
                <c:pt idx="28">
                  <c:v>3216.5</c:v>
                </c:pt>
                <c:pt idx="29">
                  <c:v>3575</c:v>
                </c:pt>
                <c:pt idx="30">
                  <c:v>3663.25</c:v>
                </c:pt>
                <c:pt idx="31">
                  <c:v>3720</c:v>
                </c:pt>
                <c:pt idx="32">
                  <c:v>3760.34</c:v>
                </c:pt>
                <c:pt idx="33">
                  <c:v>4109</c:v>
                </c:pt>
                <c:pt idx="34">
                  <c:v>4240</c:v>
                </c:pt>
                <c:pt idx="35">
                  <c:v>4300</c:v>
                </c:pt>
                <c:pt idx="36">
                  <c:v>4644.1000000000004</c:v>
                </c:pt>
                <c:pt idx="37">
                  <c:v>4700</c:v>
                </c:pt>
                <c:pt idx="38">
                  <c:v>4816</c:v>
                </c:pt>
                <c:pt idx="39">
                  <c:v>5269.25</c:v>
                </c:pt>
                <c:pt idx="40">
                  <c:v>5411.68</c:v>
                </c:pt>
                <c:pt idx="41">
                  <c:v>5567.55</c:v>
                </c:pt>
                <c:pt idx="42">
                  <c:v>5621</c:v>
                </c:pt>
                <c:pt idx="43">
                  <c:v>5630.72</c:v>
                </c:pt>
                <c:pt idx="44">
                  <c:v>5713.05</c:v>
                </c:pt>
                <c:pt idx="45">
                  <c:v>6051</c:v>
                </c:pt>
                <c:pt idx="46">
                  <c:v>6400</c:v>
                </c:pt>
                <c:pt idx="47">
                  <c:v>6668.79</c:v>
                </c:pt>
                <c:pt idx="48">
                  <c:v>6809.83</c:v>
                </c:pt>
                <c:pt idx="49">
                  <c:v>6938</c:v>
                </c:pt>
                <c:pt idx="50">
                  <c:v>7003</c:v>
                </c:pt>
                <c:pt idx="51">
                  <c:v>7008</c:v>
                </c:pt>
                <c:pt idx="52">
                  <c:v>7100</c:v>
                </c:pt>
                <c:pt idx="53">
                  <c:v>7321.37</c:v>
                </c:pt>
                <c:pt idx="54">
                  <c:v>7600</c:v>
                </c:pt>
                <c:pt idx="55">
                  <c:v>7722.79</c:v>
                </c:pt>
                <c:pt idx="56">
                  <c:v>8186.4</c:v>
                </c:pt>
                <c:pt idx="57">
                  <c:v>8263</c:v>
                </c:pt>
                <c:pt idx="58">
                  <c:v>8267</c:v>
                </c:pt>
                <c:pt idx="59">
                  <c:v>8331</c:v>
                </c:pt>
                <c:pt idx="60">
                  <c:v>8346.5</c:v>
                </c:pt>
                <c:pt idx="61">
                  <c:v>8374.75</c:v>
                </c:pt>
                <c:pt idx="62">
                  <c:v>8393.07</c:v>
                </c:pt>
                <c:pt idx="63">
                  <c:v>8516.4</c:v>
                </c:pt>
                <c:pt idx="64">
                  <c:v>8610.4</c:v>
                </c:pt>
                <c:pt idx="65">
                  <c:v>8651.98</c:v>
                </c:pt>
                <c:pt idx="66">
                  <c:v>8712</c:v>
                </c:pt>
                <c:pt idx="67">
                  <c:v>8725</c:v>
                </c:pt>
                <c:pt idx="68">
                  <c:v>8743</c:v>
                </c:pt>
                <c:pt idx="69">
                  <c:v>8753</c:v>
                </c:pt>
                <c:pt idx="70">
                  <c:v>8846</c:v>
                </c:pt>
                <c:pt idx="71">
                  <c:v>9030</c:v>
                </c:pt>
                <c:pt idx="72">
                  <c:v>9322</c:v>
                </c:pt>
                <c:pt idx="73">
                  <c:v>9980.5</c:v>
                </c:pt>
                <c:pt idx="74">
                  <c:v>9980.6</c:v>
                </c:pt>
              </c:numCache>
            </c:numRef>
          </c:xVal>
          <c:yVal>
            <c:numRef>
              <c:f>Tabelle1!$C$17:$C$244</c:f>
              <c:numCache>
                <c:formatCode>General</c:formatCode>
                <c:ptCount val="228"/>
                <c:pt idx="0">
                  <c:v>-2.25</c:v>
                </c:pt>
                <c:pt idx="1">
                  <c:v>-2.25</c:v>
                </c:pt>
                <c:pt idx="2">
                  <c:v>1.49</c:v>
                </c:pt>
                <c:pt idx="3">
                  <c:v>1.95</c:v>
                </c:pt>
                <c:pt idx="4">
                  <c:v>5.85</c:v>
                </c:pt>
                <c:pt idx="5">
                  <c:v>8.01</c:v>
                </c:pt>
                <c:pt idx="6">
                  <c:v>8.01</c:v>
                </c:pt>
                <c:pt idx="7">
                  <c:v>7.75</c:v>
                </c:pt>
                <c:pt idx="8">
                  <c:v>4.6500000000000004</c:v>
                </c:pt>
                <c:pt idx="9">
                  <c:v>3.43</c:v>
                </c:pt>
                <c:pt idx="10">
                  <c:v>0.75</c:v>
                </c:pt>
                <c:pt idx="11">
                  <c:v>0.45</c:v>
                </c:pt>
                <c:pt idx="12">
                  <c:v>0.35</c:v>
                </c:pt>
                <c:pt idx="13">
                  <c:v>0.15</c:v>
                </c:pt>
                <c:pt idx="14">
                  <c:v>0</c:v>
                </c:pt>
                <c:pt idx="15">
                  <c:v>1.75</c:v>
                </c:pt>
                <c:pt idx="16">
                  <c:v>3.48</c:v>
                </c:pt>
                <c:pt idx="17">
                  <c:v>3.04</c:v>
                </c:pt>
                <c:pt idx="18">
                  <c:v>2.75</c:v>
                </c:pt>
                <c:pt idx="19">
                  <c:v>3.78</c:v>
                </c:pt>
                <c:pt idx="20">
                  <c:v>4.5</c:v>
                </c:pt>
                <c:pt idx="21">
                  <c:v>4.75</c:v>
                </c:pt>
                <c:pt idx="22">
                  <c:v>4.88</c:v>
                </c:pt>
                <c:pt idx="23">
                  <c:v>5.56</c:v>
                </c:pt>
                <c:pt idx="24">
                  <c:v>5.13</c:v>
                </c:pt>
                <c:pt idx="25">
                  <c:v>6.86</c:v>
                </c:pt>
                <c:pt idx="26">
                  <c:v>7.5</c:v>
                </c:pt>
                <c:pt idx="27">
                  <c:v>7.87</c:v>
                </c:pt>
                <c:pt idx="28">
                  <c:v>8.4499999999999993</c:v>
                </c:pt>
                <c:pt idx="29">
                  <c:v>8.57</c:v>
                </c:pt>
                <c:pt idx="30">
                  <c:v>6.62</c:v>
                </c:pt>
                <c:pt idx="31">
                  <c:v>7.77</c:v>
                </c:pt>
                <c:pt idx="32">
                  <c:v>8.7799999999999994</c:v>
                </c:pt>
                <c:pt idx="33">
                  <c:v>9.64</c:v>
                </c:pt>
                <c:pt idx="34">
                  <c:v>10.3</c:v>
                </c:pt>
                <c:pt idx="35">
                  <c:v>10.47</c:v>
                </c:pt>
                <c:pt idx="36">
                  <c:v>9.6</c:v>
                </c:pt>
                <c:pt idx="37">
                  <c:v>8.59</c:v>
                </c:pt>
                <c:pt idx="38">
                  <c:v>10.65</c:v>
                </c:pt>
                <c:pt idx="39">
                  <c:v>9.7799999999999994</c:v>
                </c:pt>
                <c:pt idx="40">
                  <c:v>10</c:v>
                </c:pt>
                <c:pt idx="41">
                  <c:v>11.88</c:v>
                </c:pt>
                <c:pt idx="42">
                  <c:v>11.16</c:v>
                </c:pt>
                <c:pt idx="43">
                  <c:v>11.01</c:v>
                </c:pt>
                <c:pt idx="44">
                  <c:v>14.2</c:v>
                </c:pt>
                <c:pt idx="45">
                  <c:v>20.5</c:v>
                </c:pt>
                <c:pt idx="46">
                  <c:v>30</c:v>
                </c:pt>
                <c:pt idx="47">
                  <c:v>35.07</c:v>
                </c:pt>
                <c:pt idx="48">
                  <c:v>35.1</c:v>
                </c:pt>
                <c:pt idx="49">
                  <c:v>35.94</c:v>
                </c:pt>
                <c:pt idx="50">
                  <c:v>36.520000000000003</c:v>
                </c:pt>
                <c:pt idx="51">
                  <c:v>36.549999999999997</c:v>
                </c:pt>
                <c:pt idx="52">
                  <c:v>36.35</c:v>
                </c:pt>
                <c:pt idx="53">
                  <c:v>34.24</c:v>
                </c:pt>
                <c:pt idx="54">
                  <c:v>29.05</c:v>
                </c:pt>
                <c:pt idx="55">
                  <c:v>27.63</c:v>
                </c:pt>
                <c:pt idx="56">
                  <c:v>25.2</c:v>
                </c:pt>
                <c:pt idx="57">
                  <c:v>21.56</c:v>
                </c:pt>
                <c:pt idx="58">
                  <c:v>21.48</c:v>
                </c:pt>
                <c:pt idx="59">
                  <c:v>18.399999999999999</c:v>
                </c:pt>
                <c:pt idx="60">
                  <c:v>17.53</c:v>
                </c:pt>
                <c:pt idx="61">
                  <c:v>14.69</c:v>
                </c:pt>
                <c:pt idx="62">
                  <c:v>14.32</c:v>
                </c:pt>
                <c:pt idx="63">
                  <c:v>4.32</c:v>
                </c:pt>
                <c:pt idx="64">
                  <c:v>0.5</c:v>
                </c:pt>
                <c:pt idx="65">
                  <c:v>-9.3800000000000008</c:v>
                </c:pt>
                <c:pt idx="66">
                  <c:v>-9.3800000000000008</c:v>
                </c:pt>
                <c:pt idx="67">
                  <c:v>-9.3800000000000008</c:v>
                </c:pt>
                <c:pt idx="68">
                  <c:v>-9.3800000000000008</c:v>
                </c:pt>
                <c:pt idx="69">
                  <c:v>2.5</c:v>
                </c:pt>
                <c:pt idx="70">
                  <c:v>10</c:v>
                </c:pt>
                <c:pt idx="71">
                  <c:v>13</c:v>
                </c:pt>
                <c:pt idx="72">
                  <c:v>16</c:v>
                </c:pt>
                <c:pt idx="73">
                  <c:v>14.1</c:v>
                </c:pt>
                <c:pt idx="74">
                  <c:v>34.770000000000003</c:v>
                </c:pt>
              </c:numCache>
            </c:numRef>
          </c:yVal>
          <c:smooth val="0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Tabelle1!$A$17:$A$244</c:f>
              <c:numCache>
                <c:formatCode>0.0</c:formatCode>
                <c:ptCount val="228"/>
                <c:pt idx="0">
                  <c:v>0</c:v>
                </c:pt>
                <c:pt idx="1">
                  <c:v>125</c:v>
                </c:pt>
                <c:pt idx="2">
                  <c:v>170</c:v>
                </c:pt>
                <c:pt idx="3">
                  <c:v>177.5</c:v>
                </c:pt>
                <c:pt idx="4">
                  <c:v>183.02</c:v>
                </c:pt>
                <c:pt idx="5">
                  <c:v>315</c:v>
                </c:pt>
                <c:pt idx="6">
                  <c:v>351</c:v>
                </c:pt>
                <c:pt idx="7">
                  <c:v>357</c:v>
                </c:pt>
                <c:pt idx="8">
                  <c:v>418.06</c:v>
                </c:pt>
                <c:pt idx="9">
                  <c:v>493</c:v>
                </c:pt>
                <c:pt idx="10">
                  <c:v>498.38</c:v>
                </c:pt>
                <c:pt idx="11">
                  <c:v>525</c:v>
                </c:pt>
                <c:pt idx="12">
                  <c:v>535</c:v>
                </c:pt>
                <c:pt idx="13">
                  <c:v>575</c:v>
                </c:pt>
                <c:pt idx="14">
                  <c:v>633.5</c:v>
                </c:pt>
                <c:pt idx="15">
                  <c:v>692</c:v>
                </c:pt>
                <c:pt idx="16">
                  <c:v>1319.5</c:v>
                </c:pt>
                <c:pt idx="17">
                  <c:v>1742</c:v>
                </c:pt>
                <c:pt idx="18">
                  <c:v>1846.95</c:v>
                </c:pt>
                <c:pt idx="19">
                  <c:v>2100</c:v>
                </c:pt>
                <c:pt idx="20">
                  <c:v>2315</c:v>
                </c:pt>
                <c:pt idx="21">
                  <c:v>2356</c:v>
                </c:pt>
                <c:pt idx="22">
                  <c:v>2400</c:v>
                </c:pt>
                <c:pt idx="23">
                  <c:v>2650</c:v>
                </c:pt>
                <c:pt idx="24">
                  <c:v>2777</c:v>
                </c:pt>
                <c:pt idx="25">
                  <c:v>2868</c:v>
                </c:pt>
                <c:pt idx="26">
                  <c:v>2905</c:v>
                </c:pt>
                <c:pt idx="27">
                  <c:v>2920.75</c:v>
                </c:pt>
                <c:pt idx="28">
                  <c:v>3216.5</c:v>
                </c:pt>
                <c:pt idx="29">
                  <c:v>3575</c:v>
                </c:pt>
                <c:pt idx="30">
                  <c:v>3663.25</c:v>
                </c:pt>
                <c:pt idx="31">
                  <c:v>3720</c:v>
                </c:pt>
                <c:pt idx="32">
                  <c:v>3760.34</c:v>
                </c:pt>
                <c:pt idx="33">
                  <c:v>4109</c:v>
                </c:pt>
                <c:pt idx="34">
                  <c:v>4240</c:v>
                </c:pt>
                <c:pt idx="35">
                  <c:v>4300</c:v>
                </c:pt>
                <c:pt idx="36">
                  <c:v>4644.1000000000004</c:v>
                </c:pt>
                <c:pt idx="37">
                  <c:v>4700</c:v>
                </c:pt>
                <c:pt idx="38">
                  <c:v>4816</c:v>
                </c:pt>
                <c:pt idx="39">
                  <c:v>5269.25</c:v>
                </c:pt>
                <c:pt idx="40">
                  <c:v>5411.68</c:v>
                </c:pt>
                <c:pt idx="41">
                  <c:v>5567.55</c:v>
                </c:pt>
                <c:pt idx="42">
                  <c:v>5621</c:v>
                </c:pt>
                <c:pt idx="43">
                  <c:v>5630.72</c:v>
                </c:pt>
                <c:pt idx="44">
                  <c:v>5713.05</c:v>
                </c:pt>
                <c:pt idx="45">
                  <c:v>6051</c:v>
                </c:pt>
                <c:pt idx="46">
                  <c:v>6400</c:v>
                </c:pt>
                <c:pt idx="47">
                  <c:v>6668.79</c:v>
                </c:pt>
                <c:pt idx="48">
                  <c:v>6809.83</c:v>
                </c:pt>
                <c:pt idx="49">
                  <c:v>6938</c:v>
                </c:pt>
                <c:pt idx="50">
                  <c:v>7003</c:v>
                </c:pt>
                <c:pt idx="51">
                  <c:v>7008</c:v>
                </c:pt>
                <c:pt idx="52">
                  <c:v>7100</c:v>
                </c:pt>
                <c:pt idx="53">
                  <c:v>7321.37</c:v>
                </c:pt>
                <c:pt idx="54">
                  <c:v>7600</c:v>
                </c:pt>
                <c:pt idx="55">
                  <c:v>7722.79</c:v>
                </c:pt>
                <c:pt idx="56">
                  <c:v>8186.4</c:v>
                </c:pt>
                <c:pt idx="57">
                  <c:v>8263</c:v>
                </c:pt>
                <c:pt idx="58">
                  <c:v>8267</c:v>
                </c:pt>
                <c:pt idx="59">
                  <c:v>8331</c:v>
                </c:pt>
                <c:pt idx="60">
                  <c:v>8346.5</c:v>
                </c:pt>
                <c:pt idx="61">
                  <c:v>8374.75</c:v>
                </c:pt>
                <c:pt idx="62">
                  <c:v>8393.07</c:v>
                </c:pt>
                <c:pt idx="63">
                  <c:v>8516.4</c:v>
                </c:pt>
                <c:pt idx="64">
                  <c:v>8610.4</c:v>
                </c:pt>
                <c:pt idx="65">
                  <c:v>8651.98</c:v>
                </c:pt>
                <c:pt idx="66">
                  <c:v>8712</c:v>
                </c:pt>
                <c:pt idx="67">
                  <c:v>8725</c:v>
                </c:pt>
                <c:pt idx="68">
                  <c:v>8743</c:v>
                </c:pt>
                <c:pt idx="69">
                  <c:v>8753</c:v>
                </c:pt>
                <c:pt idx="70">
                  <c:v>8846</c:v>
                </c:pt>
                <c:pt idx="71">
                  <c:v>9030</c:v>
                </c:pt>
                <c:pt idx="72">
                  <c:v>9322</c:v>
                </c:pt>
                <c:pt idx="73">
                  <c:v>9980.5</c:v>
                </c:pt>
                <c:pt idx="74">
                  <c:v>9980.6</c:v>
                </c:pt>
              </c:numCache>
            </c:numRef>
          </c:xVal>
          <c:yVal>
            <c:numRef>
              <c:f>Tabelle1!$C$17:$C$244</c:f>
              <c:numCache>
                <c:formatCode>General</c:formatCode>
                <c:ptCount val="228"/>
                <c:pt idx="0">
                  <c:v>-2.25</c:v>
                </c:pt>
                <c:pt idx="1">
                  <c:v>-2.25</c:v>
                </c:pt>
                <c:pt idx="2">
                  <c:v>1.49</c:v>
                </c:pt>
                <c:pt idx="3">
                  <c:v>1.95</c:v>
                </c:pt>
                <c:pt idx="4">
                  <c:v>5.85</c:v>
                </c:pt>
                <c:pt idx="5">
                  <c:v>8.01</c:v>
                </c:pt>
                <c:pt idx="6">
                  <c:v>8.01</c:v>
                </c:pt>
                <c:pt idx="7">
                  <c:v>7.75</c:v>
                </c:pt>
                <c:pt idx="8">
                  <c:v>4.6500000000000004</c:v>
                </c:pt>
                <c:pt idx="9">
                  <c:v>3.43</c:v>
                </c:pt>
                <c:pt idx="10">
                  <c:v>0.75</c:v>
                </c:pt>
                <c:pt idx="11">
                  <c:v>0.45</c:v>
                </c:pt>
                <c:pt idx="12">
                  <c:v>0.35</c:v>
                </c:pt>
                <c:pt idx="13">
                  <c:v>0.15</c:v>
                </c:pt>
                <c:pt idx="14">
                  <c:v>0</c:v>
                </c:pt>
                <c:pt idx="15">
                  <c:v>1.75</c:v>
                </c:pt>
                <c:pt idx="16">
                  <c:v>3.48</c:v>
                </c:pt>
                <c:pt idx="17">
                  <c:v>3.04</c:v>
                </c:pt>
                <c:pt idx="18">
                  <c:v>2.75</c:v>
                </c:pt>
                <c:pt idx="19">
                  <c:v>3.78</c:v>
                </c:pt>
                <c:pt idx="20">
                  <c:v>4.5</c:v>
                </c:pt>
                <c:pt idx="21">
                  <c:v>4.75</c:v>
                </c:pt>
                <c:pt idx="22">
                  <c:v>4.88</c:v>
                </c:pt>
                <c:pt idx="23">
                  <c:v>5.56</c:v>
                </c:pt>
                <c:pt idx="24">
                  <c:v>5.13</c:v>
                </c:pt>
                <c:pt idx="25">
                  <c:v>6.86</c:v>
                </c:pt>
                <c:pt idx="26">
                  <c:v>7.5</c:v>
                </c:pt>
                <c:pt idx="27">
                  <c:v>7.87</c:v>
                </c:pt>
                <c:pt idx="28">
                  <c:v>8.4499999999999993</c:v>
                </c:pt>
                <c:pt idx="29">
                  <c:v>8.57</c:v>
                </c:pt>
                <c:pt idx="30">
                  <c:v>6.62</c:v>
                </c:pt>
                <c:pt idx="31">
                  <c:v>7.77</c:v>
                </c:pt>
                <c:pt idx="32">
                  <c:v>8.7799999999999994</c:v>
                </c:pt>
                <c:pt idx="33">
                  <c:v>9.64</c:v>
                </c:pt>
                <c:pt idx="34">
                  <c:v>10.3</c:v>
                </c:pt>
                <c:pt idx="35">
                  <c:v>10.47</c:v>
                </c:pt>
                <c:pt idx="36">
                  <c:v>9.6</c:v>
                </c:pt>
                <c:pt idx="37">
                  <c:v>8.59</c:v>
                </c:pt>
                <c:pt idx="38">
                  <c:v>10.65</c:v>
                </c:pt>
                <c:pt idx="39">
                  <c:v>9.7799999999999994</c:v>
                </c:pt>
                <c:pt idx="40">
                  <c:v>10</c:v>
                </c:pt>
                <c:pt idx="41">
                  <c:v>11.88</c:v>
                </c:pt>
                <c:pt idx="42">
                  <c:v>11.16</c:v>
                </c:pt>
                <c:pt idx="43">
                  <c:v>11.01</c:v>
                </c:pt>
                <c:pt idx="44">
                  <c:v>14.2</c:v>
                </c:pt>
                <c:pt idx="45">
                  <c:v>20.5</c:v>
                </c:pt>
                <c:pt idx="46">
                  <c:v>30</c:v>
                </c:pt>
                <c:pt idx="47">
                  <c:v>35.07</c:v>
                </c:pt>
                <c:pt idx="48">
                  <c:v>35.1</c:v>
                </c:pt>
                <c:pt idx="49">
                  <c:v>35.94</c:v>
                </c:pt>
                <c:pt idx="50">
                  <c:v>36.520000000000003</c:v>
                </c:pt>
                <c:pt idx="51">
                  <c:v>36.549999999999997</c:v>
                </c:pt>
                <c:pt idx="52">
                  <c:v>36.35</c:v>
                </c:pt>
                <c:pt idx="53">
                  <c:v>34.24</c:v>
                </c:pt>
                <c:pt idx="54">
                  <c:v>29.05</c:v>
                </c:pt>
                <c:pt idx="55">
                  <c:v>27.63</c:v>
                </c:pt>
                <c:pt idx="56">
                  <c:v>25.2</c:v>
                </c:pt>
                <c:pt idx="57">
                  <c:v>21.56</c:v>
                </c:pt>
                <c:pt idx="58">
                  <c:v>21.48</c:v>
                </c:pt>
                <c:pt idx="59">
                  <c:v>18.399999999999999</c:v>
                </c:pt>
                <c:pt idx="60">
                  <c:v>17.53</c:v>
                </c:pt>
                <c:pt idx="61">
                  <c:v>14.69</c:v>
                </c:pt>
                <c:pt idx="62">
                  <c:v>14.32</c:v>
                </c:pt>
                <c:pt idx="63">
                  <c:v>4.32</c:v>
                </c:pt>
                <c:pt idx="64">
                  <c:v>0.5</c:v>
                </c:pt>
                <c:pt idx="65">
                  <c:v>-9.3800000000000008</c:v>
                </c:pt>
                <c:pt idx="66">
                  <c:v>-9.3800000000000008</c:v>
                </c:pt>
                <c:pt idx="67">
                  <c:v>-9.3800000000000008</c:v>
                </c:pt>
                <c:pt idx="68">
                  <c:v>-9.3800000000000008</c:v>
                </c:pt>
                <c:pt idx="69">
                  <c:v>2.5</c:v>
                </c:pt>
                <c:pt idx="70">
                  <c:v>10</c:v>
                </c:pt>
                <c:pt idx="71">
                  <c:v>13</c:v>
                </c:pt>
                <c:pt idx="72">
                  <c:v>16</c:v>
                </c:pt>
                <c:pt idx="73">
                  <c:v>14.1</c:v>
                </c:pt>
                <c:pt idx="74">
                  <c:v>34.770000000000003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A2-4A03-8DA8-FF0CCEE4D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748872"/>
        <c:axId val="397749656"/>
      </c:scatterChart>
      <c:valAx>
        <c:axId val="397748872"/>
        <c:scaling>
          <c:orientation val="minMax"/>
          <c:max val="105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800" b="1"/>
                  <a:t>Chainage</a:t>
                </a:r>
              </a:p>
            </c:rich>
          </c:tx>
          <c:layout>
            <c:manualLayout>
              <c:xMode val="edge"/>
              <c:yMode val="edge"/>
              <c:x val="0.53474796507922995"/>
              <c:y val="0.968303311633767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749656"/>
        <c:crosses val="autoZero"/>
        <c:crossBetween val="midCat"/>
        <c:majorUnit val="1000"/>
        <c:minorUnit val="100"/>
      </c:valAx>
      <c:valAx>
        <c:axId val="39774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600" b="1"/>
                  <a:t>Invert level</a:t>
                </a:r>
              </a:p>
            </c:rich>
          </c:tx>
          <c:layout>
            <c:manualLayout>
              <c:xMode val="edge"/>
              <c:yMode val="edge"/>
              <c:x val="4.3505506889601064E-4"/>
              <c:y val="0.4463374642154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74887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2</xdr:row>
      <xdr:rowOff>76323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AB02FE95-9503-4A34-932C-FDD579C9C7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0"/>
          <a:ext cx="2428875" cy="400173"/>
        </a:xfrm>
        <a:prstGeom prst="rect">
          <a:avLst/>
        </a:prstGeom>
      </xdr:spPr>
    </xdr:pic>
    <xdr:clientData/>
  </xdr:twoCellAnchor>
  <xdr:twoCellAnchor>
    <xdr:from>
      <xdr:col>10</xdr:col>
      <xdr:colOff>809547</xdr:colOff>
      <xdr:row>144</xdr:row>
      <xdr:rowOff>30629</xdr:rowOff>
    </xdr:from>
    <xdr:to>
      <xdr:col>40</xdr:col>
      <xdr:colOff>515093</xdr:colOff>
      <xdr:row>245</xdr:row>
      <xdr:rowOff>129527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6</xdr:row>
      <xdr:rowOff>0</xdr:rowOff>
    </xdr:from>
    <xdr:to>
      <xdr:col>34</xdr:col>
      <xdr:colOff>231322</xdr:colOff>
      <xdr:row>64</xdr:row>
      <xdr:rowOff>54428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CF6AC4EC-7FF1-4667-92FF-5F96060CC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296882</xdr:colOff>
      <xdr:row>38</xdr:row>
      <xdr:rowOff>160811</xdr:rowOff>
    </xdr:from>
    <xdr:to>
      <xdr:col>29</xdr:col>
      <xdr:colOff>679485</xdr:colOff>
      <xdr:row>43</xdr:row>
      <xdr:rowOff>138545</xdr:rowOff>
    </xdr:to>
    <xdr:sp macro="" textlink="">
      <xdr:nvSpPr>
        <xdr:cNvPr id="7" name="CuadroTexto 6"/>
        <xdr:cNvSpPr txBox="1"/>
      </xdr:nvSpPr>
      <xdr:spPr>
        <a:xfrm>
          <a:off x="21667518" y="6741720"/>
          <a:ext cx="3707694" cy="8436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End of Liner </a:t>
          </a:r>
          <a:r>
            <a:rPr lang="en-US" sz="2400" baseline="0"/>
            <a:t>at WPCF@ 9375.5 ft ±</a:t>
          </a:r>
          <a:endParaRPr lang="en-US" sz="2400"/>
        </a:p>
      </xdr:txBody>
    </xdr:sp>
    <xdr:clientData/>
  </xdr:twoCellAnchor>
  <xdr:twoCellAnchor>
    <xdr:from>
      <xdr:col>27</xdr:col>
      <xdr:colOff>195387</xdr:colOff>
      <xdr:row>35</xdr:row>
      <xdr:rowOff>139412</xdr:rowOff>
    </xdr:from>
    <xdr:to>
      <xdr:col>31</xdr:col>
      <xdr:colOff>326016</xdr:colOff>
      <xdr:row>37</xdr:row>
      <xdr:rowOff>82263</xdr:rowOff>
    </xdr:to>
    <xdr:sp macro="" textlink="">
      <xdr:nvSpPr>
        <xdr:cNvPr id="8" name="CuadroTexto 7"/>
        <xdr:cNvSpPr txBox="1"/>
      </xdr:nvSpPr>
      <xdr:spPr>
        <a:xfrm>
          <a:off x="23228569" y="6200776"/>
          <a:ext cx="3455720" cy="2892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aseline="0"/>
            <a:t>Horizontal weir discharge @ 9980.5 ft ±</a:t>
          </a:r>
          <a:endParaRPr lang="en-US" sz="1600"/>
        </a:p>
      </xdr:txBody>
    </xdr:sp>
    <xdr:clientData/>
  </xdr:twoCellAnchor>
  <xdr:twoCellAnchor>
    <xdr:from>
      <xdr:col>2</xdr:col>
      <xdr:colOff>671696</xdr:colOff>
      <xdr:row>183</xdr:row>
      <xdr:rowOff>128156</xdr:rowOff>
    </xdr:from>
    <xdr:to>
      <xdr:col>29</xdr:col>
      <xdr:colOff>324839</xdr:colOff>
      <xdr:row>242</xdr:row>
      <xdr:rowOff>9401</xdr:rowOff>
    </xdr:to>
    <xdr:graphicFrame macro="">
      <xdr:nvGraphicFramePr>
        <xdr:cNvPr id="9" name="Diagramm 3">
          <a:extLst>
            <a:ext uri="{FF2B5EF4-FFF2-40B4-BE49-F238E27FC236}">
              <a16:creationId xmlns:a16="http://schemas.microsoft.com/office/drawing/2014/main" xmlns="" id="{195B8E97-FDBC-4921-AF02-C29D8E1F3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721487</xdr:colOff>
      <xdr:row>124</xdr:row>
      <xdr:rowOff>147205</xdr:rowOff>
    </xdr:from>
    <xdr:to>
      <xdr:col>29</xdr:col>
      <xdr:colOff>367702</xdr:colOff>
      <xdr:row>183</xdr:row>
      <xdr:rowOff>11134</xdr:rowOff>
    </xdr:to>
    <xdr:graphicFrame macro="">
      <xdr:nvGraphicFramePr>
        <xdr:cNvPr id="10" name="Diagramm 3">
          <a:extLst>
            <a:ext uri="{FF2B5EF4-FFF2-40B4-BE49-F238E27FC236}">
              <a16:creationId xmlns:a16="http://schemas.microsoft.com/office/drawing/2014/main" xmlns="" id="{195B8E97-FDBC-4921-AF02-C29D8E1F3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530681</xdr:colOff>
      <xdr:row>65</xdr:row>
      <xdr:rowOff>68036</xdr:rowOff>
    </xdr:from>
    <xdr:to>
      <xdr:col>29</xdr:col>
      <xdr:colOff>623456</xdr:colOff>
      <xdr:row>123</xdr:row>
      <xdr:rowOff>122465</xdr:rowOff>
    </xdr:to>
    <xdr:graphicFrame macro="">
      <xdr:nvGraphicFramePr>
        <xdr:cNvPr id="11" name="Diagramm 2">
          <a:extLst>
            <a:ext uri="{FF2B5EF4-FFF2-40B4-BE49-F238E27FC236}">
              <a16:creationId xmlns:a16="http://schemas.microsoft.com/office/drawing/2014/main" xmlns="" id="{CF6AC4EC-7FF1-4667-92FF-5F96060CC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29936</xdr:colOff>
      <xdr:row>14</xdr:row>
      <xdr:rowOff>131990</xdr:rowOff>
    </xdr:from>
    <xdr:to>
      <xdr:col>30</xdr:col>
      <xdr:colOff>775607</xdr:colOff>
      <xdr:row>16</xdr:row>
      <xdr:rowOff>68035</xdr:rowOff>
    </xdr:to>
    <xdr:sp macro="" textlink="">
      <xdr:nvSpPr>
        <xdr:cNvPr id="12" name="CuadroTexto 11"/>
        <xdr:cNvSpPr txBox="1"/>
      </xdr:nvSpPr>
      <xdr:spPr>
        <a:xfrm>
          <a:off x="24223436" y="2608490"/>
          <a:ext cx="2432957" cy="2898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aseline="0"/>
            <a:t>Water level @ 9980.5 ft ±</a:t>
          </a:r>
          <a:endParaRPr lang="en-US" sz="1600"/>
        </a:p>
      </xdr:txBody>
    </xdr:sp>
    <xdr:clientData/>
  </xdr:twoCellAnchor>
  <xdr:twoCellAnchor>
    <xdr:from>
      <xdr:col>4</xdr:col>
      <xdr:colOff>50964</xdr:colOff>
      <xdr:row>55</xdr:row>
      <xdr:rowOff>1483</xdr:rowOff>
    </xdr:from>
    <xdr:to>
      <xdr:col>8</xdr:col>
      <xdr:colOff>433567</xdr:colOff>
      <xdr:row>59</xdr:row>
      <xdr:rowOff>152399</xdr:rowOff>
    </xdr:to>
    <xdr:sp macro="" textlink="">
      <xdr:nvSpPr>
        <xdr:cNvPr id="13" name="CuadroTexto 12"/>
        <xdr:cNvSpPr txBox="1"/>
      </xdr:nvSpPr>
      <xdr:spPr>
        <a:xfrm>
          <a:off x="3964873" y="9526483"/>
          <a:ext cx="3707694" cy="8436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Start of Liner </a:t>
          </a:r>
          <a:r>
            <a:rPr lang="en-US" sz="2400" baseline="0"/>
            <a:t>at 90 degree bend @ 170 ft ±</a:t>
          </a:r>
          <a:endParaRPr lang="en-US" sz="24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0.85176</cdr:x>
      <cdr:y>0.87694</cdr:y>
    </cdr:from>
    <cdr:to>
      <cdr:x>1</cdr:x>
      <cdr:y>0.91638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xmlns="" id="{AB18D668-5B1F-4145-9929-41DED58FC65A}"/>
            </a:ext>
          </a:extLst>
        </cdr:cNvPr>
        <cdr:cNvSpPr txBox="1"/>
      </cdr:nvSpPr>
      <cdr:spPr>
        <a:xfrm xmlns:a="http://schemas.openxmlformats.org/drawingml/2006/main">
          <a:off x="19106254" y="9044969"/>
          <a:ext cx="3325245" cy="406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600">
              <a:solidFill>
                <a:srgbClr val="00B050"/>
              </a:solidFill>
            </a:rPr>
            <a:t>Air</a:t>
          </a:r>
          <a:r>
            <a:rPr lang="de-DE" sz="1600" baseline="0">
              <a:solidFill>
                <a:srgbClr val="00B050"/>
              </a:solidFill>
            </a:rPr>
            <a:t> Valve</a:t>
          </a:r>
          <a:endParaRPr lang="de-DE" sz="1600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0.85091</cdr:x>
      <cdr:y>0.87564</cdr:y>
    </cdr:from>
    <cdr:to>
      <cdr:x>0.85097</cdr:x>
      <cdr:y>0.90851</cdr:y>
    </cdr:to>
    <cdr:cxnSp macro="">
      <cdr:nvCxnSpPr>
        <cdr:cNvPr id="39" name="Gerade Verbindung mit Pfeil 59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E24A1027-81C0-4D14-A73F-3D6319F93BE3}"/>
            </a:ext>
          </a:extLst>
        </cdr:cNvPr>
        <cdr:cNvCxnSpPr/>
      </cdr:nvCxnSpPr>
      <cdr:spPr>
        <a:xfrm xmlns:a="http://schemas.openxmlformats.org/drawingml/2006/main">
          <a:off x="19087193" y="9031515"/>
          <a:ext cx="1346" cy="339028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00B05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0.69078</cdr:x>
      <cdr:y>0.87187</cdr:y>
    </cdr:from>
    <cdr:to>
      <cdr:x>0.69078</cdr:x>
      <cdr:y>0.91657</cdr:y>
    </cdr:to>
    <cdr:cxnSp macro="">
      <cdr:nvCxnSpPr>
        <cdr:cNvPr id="40" name="Gerade Verbindung mit Pfeil 59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E24A1027-81C0-4D14-A73F-3D6319F93BE3}"/>
            </a:ext>
          </a:extLst>
        </cdr:cNvPr>
        <cdr:cNvCxnSpPr/>
      </cdr:nvCxnSpPr>
      <cdr:spPr>
        <a:xfrm xmlns:a="http://schemas.openxmlformats.org/drawingml/2006/main">
          <a:off x="18319708" y="9199111"/>
          <a:ext cx="0" cy="471628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7030A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0.85091</cdr:x>
      <cdr:y>0.91653</cdr:y>
    </cdr:from>
    <cdr:to>
      <cdr:x>0.85097</cdr:x>
      <cdr:y>0.9494</cdr:y>
    </cdr:to>
    <cdr:cxnSp macro="">
      <cdr:nvCxnSpPr>
        <cdr:cNvPr id="41" name="Gerade Verbindung mit Pfeil 59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E24A1027-81C0-4D14-A73F-3D6319F93BE3}"/>
            </a:ext>
          </a:extLst>
        </cdr:cNvPr>
        <cdr:cNvCxnSpPr/>
      </cdr:nvCxnSpPr>
      <cdr:spPr>
        <a:xfrm xmlns:a="http://schemas.openxmlformats.org/drawingml/2006/main">
          <a:off x="19087193" y="9453336"/>
          <a:ext cx="1346" cy="339028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7030A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0.85176</cdr:x>
      <cdr:y>0.9139</cdr:y>
    </cdr:from>
    <cdr:to>
      <cdr:x>1</cdr:x>
      <cdr:y>0.95334</cdr:y>
    </cdr:to>
    <cdr:sp macro="" textlink="">
      <cdr:nvSpPr>
        <cdr:cNvPr id="42" name="Textfeld 1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AB18D668-5B1F-4145-9929-41DED58FC65A}"/>
            </a:ext>
          </a:extLst>
        </cdr:cNvPr>
        <cdr:cNvSpPr txBox="1"/>
      </cdr:nvSpPr>
      <cdr:spPr>
        <a:xfrm xmlns:a="http://schemas.openxmlformats.org/drawingml/2006/main">
          <a:off x="19106254" y="9426121"/>
          <a:ext cx="3325245" cy="406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solidFill>
                <a:srgbClr val="7030A0"/>
              </a:solidFill>
            </a:rPr>
            <a:t>Manhole</a:t>
          </a:r>
        </a:p>
      </cdr:txBody>
    </cdr:sp>
  </cdr:relSizeAnchor>
  <cdr:relSizeAnchor xmlns:cdr="http://schemas.openxmlformats.org/drawingml/2006/chartDrawing">
    <cdr:from>
      <cdr:x>0.17664</cdr:x>
      <cdr:y>0.64424</cdr:y>
    </cdr:from>
    <cdr:to>
      <cdr:x>0.17664</cdr:x>
      <cdr:y>0.69003</cdr:y>
    </cdr:to>
    <cdr:cxnSp macro="">
      <cdr:nvCxnSpPr>
        <cdr:cNvPr id="43" name="Gerade Verbindung mit Pfeil 59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E24A1027-81C0-4D14-A73F-3D6319F93BE3}"/>
            </a:ext>
          </a:extLst>
        </cdr:cNvPr>
        <cdr:cNvCxnSpPr/>
      </cdr:nvCxnSpPr>
      <cdr:spPr>
        <a:xfrm xmlns:a="http://schemas.openxmlformats.org/drawingml/2006/main">
          <a:off x="4645373" y="6506150"/>
          <a:ext cx="0" cy="462432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FF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0.85069</cdr:x>
      <cdr:y>0.83342</cdr:y>
    </cdr:from>
    <cdr:to>
      <cdr:x>0.85075</cdr:x>
      <cdr:y>0.86629</cdr:y>
    </cdr:to>
    <cdr:cxnSp macro="">
      <cdr:nvCxnSpPr>
        <cdr:cNvPr id="44" name="Gerade Verbindung mit Pfeil 59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E24A1027-81C0-4D14-A73F-3D6319F93BE3}"/>
            </a:ext>
          </a:extLst>
        </cdr:cNvPr>
        <cdr:cNvCxnSpPr/>
      </cdr:nvCxnSpPr>
      <cdr:spPr>
        <a:xfrm xmlns:a="http://schemas.openxmlformats.org/drawingml/2006/main">
          <a:off x="22632039" y="8936286"/>
          <a:ext cx="1596" cy="352446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FF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0.85176</cdr:x>
      <cdr:y>0.83342</cdr:y>
    </cdr:from>
    <cdr:to>
      <cdr:x>1</cdr:x>
      <cdr:y>0.87286</cdr:y>
    </cdr:to>
    <cdr:sp macro="" textlink="">
      <cdr:nvSpPr>
        <cdr:cNvPr id="45" name="Textfeld 1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AB18D668-5B1F-4145-9929-41DED58FC65A}"/>
            </a:ext>
          </a:extLst>
        </cdr:cNvPr>
        <cdr:cNvSpPr txBox="1"/>
      </cdr:nvSpPr>
      <cdr:spPr>
        <a:xfrm xmlns:a="http://schemas.openxmlformats.org/drawingml/2006/main">
          <a:off x="19106254" y="8596085"/>
          <a:ext cx="3325245" cy="406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solidFill>
                <a:srgbClr val="FF0000"/>
              </a:solidFill>
            </a:rPr>
            <a:t>Connection with other line</a:t>
          </a:r>
        </a:p>
      </cdr:txBody>
    </cdr:sp>
  </cdr:relSizeAnchor>
  <cdr:relSizeAnchor xmlns:cdr="http://schemas.openxmlformats.org/drawingml/2006/chartDrawing">
    <cdr:from>
      <cdr:x>0.73372</cdr:x>
      <cdr:y>0.44929</cdr:y>
    </cdr:from>
    <cdr:to>
      <cdr:x>0.75968</cdr:x>
      <cdr:y>0.56135</cdr:y>
    </cdr:to>
    <cdr:cxnSp macro="">
      <cdr:nvCxnSpPr>
        <cdr:cNvPr id="14" name="Conector recto de flecha 13"/>
        <cdr:cNvCxnSpPr/>
      </cdr:nvCxnSpPr>
      <cdr:spPr>
        <a:xfrm xmlns:a="http://schemas.openxmlformats.org/drawingml/2006/main" flipH="1" flipV="1">
          <a:off x="19295919" y="4537363"/>
          <a:ext cx="682572" cy="113165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0.78443</cdr:x>
      <cdr:y>0.48873</cdr:y>
    </cdr:from>
    <cdr:to>
      <cdr:x>0.80484</cdr:x>
      <cdr:y>0.50667</cdr:y>
    </cdr:to>
    <cdr:cxnSp macro="">
      <cdr:nvCxnSpPr>
        <cdr:cNvPr id="46" name="Conector recto de flecha 45"/>
        <cdr:cNvCxnSpPr/>
      </cdr:nvCxnSpPr>
      <cdr:spPr>
        <a:xfrm xmlns:a="http://schemas.openxmlformats.org/drawingml/2006/main" flipH="1" flipV="1">
          <a:off x="20629419" y="4935683"/>
          <a:ext cx="536862" cy="18114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0.55841</cdr:x>
      <cdr:y>0.04352</cdr:y>
    </cdr:from>
    <cdr:to>
      <cdr:x>0.55841</cdr:x>
      <cdr:y>0.08691</cdr:y>
    </cdr:to>
    <cdr:cxnSp macro="">
      <cdr:nvCxnSpPr>
        <cdr:cNvPr id="49" name="Gerade Verbindung mit Pfeil 59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E24A1027-81C0-4D14-A73F-3D6319F93BE3}"/>
            </a:ext>
          </a:extLst>
        </cdr:cNvPr>
        <cdr:cNvCxnSpPr/>
      </cdr:nvCxnSpPr>
      <cdr:spPr>
        <a:xfrm xmlns:a="http://schemas.openxmlformats.org/drawingml/2006/main">
          <a:off x="14809221" y="459186"/>
          <a:ext cx="0" cy="457807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FF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0.2858</cdr:x>
      <cdr:y>0.52964</cdr:y>
    </cdr:from>
    <cdr:to>
      <cdr:x>0.2858</cdr:x>
      <cdr:y>0.58975</cdr:y>
    </cdr:to>
    <cdr:cxnSp macro="">
      <cdr:nvCxnSpPr>
        <cdr:cNvPr id="50" name="Gerade Verbindung mit Pfeil 59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E24A1027-81C0-4D14-A73F-3D6319F93BE3}"/>
            </a:ext>
          </a:extLst>
        </cdr:cNvPr>
        <cdr:cNvCxnSpPr/>
      </cdr:nvCxnSpPr>
      <cdr:spPr>
        <a:xfrm xmlns:a="http://schemas.openxmlformats.org/drawingml/2006/main">
          <a:off x="7579441" y="5588256"/>
          <a:ext cx="0" cy="634219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accent2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0.85059</cdr:x>
      <cdr:y>0.79119</cdr:y>
    </cdr:from>
    <cdr:to>
      <cdr:x>0.85059</cdr:x>
      <cdr:y>0.82557</cdr:y>
    </cdr:to>
    <cdr:cxnSp macro="">
      <cdr:nvCxnSpPr>
        <cdr:cNvPr id="51" name="Gerade Verbindung mit Pfeil 59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E24A1027-81C0-4D14-A73F-3D6319F93BE3}"/>
            </a:ext>
          </a:extLst>
        </cdr:cNvPr>
        <cdr:cNvCxnSpPr/>
      </cdr:nvCxnSpPr>
      <cdr:spPr>
        <a:xfrm xmlns:a="http://schemas.openxmlformats.org/drawingml/2006/main">
          <a:off x="22629340" y="8483526"/>
          <a:ext cx="0" cy="368627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accent2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0.85176</cdr:x>
      <cdr:y>0.79378</cdr:y>
    </cdr:from>
    <cdr:to>
      <cdr:x>1</cdr:x>
      <cdr:y>0.83322</cdr:y>
    </cdr:to>
    <cdr:sp macro="" textlink="">
      <cdr:nvSpPr>
        <cdr:cNvPr id="52" name="Textfeld 1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AB18D668-5B1F-4145-9929-41DED58FC65A}"/>
            </a:ext>
          </a:extLst>
        </cdr:cNvPr>
        <cdr:cNvSpPr txBox="1"/>
      </cdr:nvSpPr>
      <cdr:spPr>
        <a:xfrm xmlns:a="http://schemas.openxmlformats.org/drawingml/2006/main">
          <a:off x="22737302" y="8187195"/>
          <a:ext cx="3957192" cy="406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solidFill>
                <a:schemeClr val="accent2"/>
              </a:solidFill>
            </a:rPr>
            <a:t>Transition coupling</a:t>
          </a:r>
        </a:p>
      </cdr:txBody>
    </cdr:sp>
  </cdr:relSizeAnchor>
  <cdr:relSizeAnchor xmlns:cdr="http://schemas.openxmlformats.org/drawingml/2006/chartDrawing">
    <cdr:from>
      <cdr:x>0.85176</cdr:x>
      <cdr:y>0.87694</cdr:y>
    </cdr:from>
    <cdr:to>
      <cdr:x>1</cdr:x>
      <cdr:y>0.91638</cdr:y>
    </cdr:to>
    <cdr:sp macro="" textlink="">
      <cdr:nvSpPr>
        <cdr:cNvPr id="24" name="Textfeld 1">
          <a:extLst xmlns:a="http://schemas.openxmlformats.org/drawingml/2006/main">
            <a:ext uri="{FF2B5EF4-FFF2-40B4-BE49-F238E27FC236}">
              <a16:creationId xmlns="" xmlns:a16="http://schemas.microsoft.com/office/drawing/2014/main" id="{AB18D668-5B1F-4145-9929-41DED58FC65A}"/>
            </a:ext>
          </a:extLst>
        </cdr:cNvPr>
        <cdr:cNvSpPr txBox="1"/>
      </cdr:nvSpPr>
      <cdr:spPr>
        <a:xfrm xmlns:a="http://schemas.openxmlformats.org/drawingml/2006/main">
          <a:off x="19106254" y="9044969"/>
          <a:ext cx="3325245" cy="406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600">
              <a:solidFill>
                <a:srgbClr val="00B050"/>
              </a:solidFill>
            </a:rPr>
            <a:t>Air</a:t>
          </a:r>
          <a:r>
            <a:rPr lang="de-DE" sz="1600" baseline="0">
              <a:solidFill>
                <a:srgbClr val="00B050"/>
              </a:solidFill>
            </a:rPr>
            <a:t> Valve</a:t>
          </a:r>
          <a:endParaRPr lang="de-DE" sz="1600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0.85091</cdr:x>
      <cdr:y>0.87564</cdr:y>
    </cdr:from>
    <cdr:to>
      <cdr:x>0.85097</cdr:x>
      <cdr:y>0.90851</cdr:y>
    </cdr:to>
    <cdr:cxnSp macro="">
      <cdr:nvCxnSpPr>
        <cdr:cNvPr id="56" name="Gerade Verbindung mit Pfeil 59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E24A1027-81C0-4D14-A73F-3D6319F93BE3}"/>
            </a:ext>
          </a:extLst>
        </cdr:cNvPr>
        <cdr:cNvCxnSpPr/>
      </cdr:nvCxnSpPr>
      <cdr:spPr>
        <a:xfrm xmlns:a="http://schemas.openxmlformats.org/drawingml/2006/main">
          <a:off x="19087193" y="9031515"/>
          <a:ext cx="1346" cy="339028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00B05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0.85091</cdr:x>
      <cdr:y>0.91653</cdr:y>
    </cdr:from>
    <cdr:to>
      <cdr:x>0.85097</cdr:x>
      <cdr:y>0.9494</cdr:y>
    </cdr:to>
    <cdr:cxnSp macro="">
      <cdr:nvCxnSpPr>
        <cdr:cNvPr id="58" name="Gerade Verbindung mit Pfeil 59">
          <a:extLst xmlns:a="http://schemas.openxmlformats.org/drawingml/2006/main">
            <a:ext uri="{FF2B5EF4-FFF2-40B4-BE49-F238E27FC236}">
              <a16:creationId xmlns:a16="http://schemas.microsoft.com/office/drawing/2014/main" xmlns="" xmlns:lc="http://schemas.openxmlformats.org/drawingml/2006/lockedCanvas" id="{E24A1027-81C0-4D14-A73F-3D6319F93BE3}"/>
            </a:ext>
          </a:extLst>
        </cdr:cNvPr>
        <cdr:cNvCxnSpPr/>
      </cdr:nvCxnSpPr>
      <cdr:spPr>
        <a:xfrm xmlns:a="http://schemas.openxmlformats.org/drawingml/2006/main">
          <a:off x="19087193" y="9453336"/>
          <a:ext cx="1346" cy="339028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7030A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0.85176</cdr:x>
      <cdr:y>0.9139</cdr:y>
    </cdr:from>
    <cdr:to>
      <cdr:x>1</cdr:x>
      <cdr:y>0.95334</cdr:y>
    </cdr:to>
    <cdr:sp macro="" textlink="">
      <cdr:nvSpPr>
        <cdr:cNvPr id="59" name="Textfeld 1">
          <a:extLst xmlns:a="http://schemas.openxmlformats.org/drawingml/2006/main">
            <a:ext uri="{FF2B5EF4-FFF2-40B4-BE49-F238E27FC236}">
              <a16:creationId xmlns:a16="http://schemas.microsoft.com/office/drawing/2014/main" xmlns="" xmlns:lc="http://schemas.openxmlformats.org/drawingml/2006/lockedCanvas" id="{AB18D668-5B1F-4145-9929-41DED58FC65A}"/>
            </a:ext>
          </a:extLst>
        </cdr:cNvPr>
        <cdr:cNvSpPr txBox="1"/>
      </cdr:nvSpPr>
      <cdr:spPr>
        <a:xfrm xmlns:a="http://schemas.openxmlformats.org/drawingml/2006/main">
          <a:off x="19106254" y="9426121"/>
          <a:ext cx="3325245" cy="406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solidFill>
                <a:srgbClr val="7030A0"/>
              </a:solidFill>
            </a:rPr>
            <a:t>Manhole</a:t>
          </a:r>
        </a:p>
      </cdr:txBody>
    </cdr:sp>
  </cdr:relSizeAnchor>
  <cdr:relSizeAnchor xmlns:cdr="http://schemas.openxmlformats.org/drawingml/2006/chartDrawing">
    <cdr:from>
      <cdr:x>0.85069</cdr:x>
      <cdr:y>0.83342</cdr:y>
    </cdr:from>
    <cdr:to>
      <cdr:x>0.85075</cdr:x>
      <cdr:y>0.86629</cdr:y>
    </cdr:to>
    <cdr:cxnSp macro="">
      <cdr:nvCxnSpPr>
        <cdr:cNvPr id="62" name="Gerade Verbindung mit Pfeil 59">
          <a:extLst xmlns:a="http://schemas.openxmlformats.org/drawingml/2006/main">
            <a:ext uri="{FF2B5EF4-FFF2-40B4-BE49-F238E27FC236}">
              <a16:creationId xmlns:a16="http://schemas.microsoft.com/office/drawing/2014/main" xmlns="" xmlns:lc="http://schemas.openxmlformats.org/drawingml/2006/lockedCanvas" id="{E24A1027-81C0-4D14-A73F-3D6319F93BE3}"/>
            </a:ext>
          </a:extLst>
        </cdr:cNvPr>
        <cdr:cNvCxnSpPr/>
      </cdr:nvCxnSpPr>
      <cdr:spPr>
        <a:xfrm xmlns:a="http://schemas.openxmlformats.org/drawingml/2006/main">
          <a:off x="22632039" y="8936286"/>
          <a:ext cx="1596" cy="352446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FF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0.85176</cdr:x>
      <cdr:y>0.83342</cdr:y>
    </cdr:from>
    <cdr:to>
      <cdr:x>1</cdr:x>
      <cdr:y>0.87286</cdr:y>
    </cdr:to>
    <cdr:sp macro="" textlink="">
      <cdr:nvSpPr>
        <cdr:cNvPr id="63" name="Textfeld 1">
          <a:extLst xmlns:a="http://schemas.openxmlformats.org/drawingml/2006/main">
            <a:ext uri="{FF2B5EF4-FFF2-40B4-BE49-F238E27FC236}">
              <a16:creationId xmlns:a16="http://schemas.microsoft.com/office/drawing/2014/main" xmlns="" xmlns:lc="http://schemas.openxmlformats.org/drawingml/2006/lockedCanvas" id="{AB18D668-5B1F-4145-9929-41DED58FC65A}"/>
            </a:ext>
          </a:extLst>
        </cdr:cNvPr>
        <cdr:cNvSpPr txBox="1"/>
      </cdr:nvSpPr>
      <cdr:spPr>
        <a:xfrm xmlns:a="http://schemas.openxmlformats.org/drawingml/2006/main">
          <a:off x="19106254" y="8596085"/>
          <a:ext cx="3325245" cy="406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solidFill>
                <a:srgbClr val="FF0000"/>
              </a:solidFill>
            </a:rPr>
            <a:t>Connection with other line</a:t>
          </a:r>
        </a:p>
      </cdr:txBody>
    </cdr:sp>
  </cdr:relSizeAnchor>
  <cdr:relSizeAnchor xmlns:cdr="http://schemas.openxmlformats.org/drawingml/2006/chartDrawing">
    <cdr:from>
      <cdr:x>0.78438</cdr:x>
      <cdr:y>0.10291</cdr:y>
    </cdr:from>
    <cdr:to>
      <cdr:x>0.80171</cdr:x>
      <cdr:y>0.1504</cdr:y>
    </cdr:to>
    <cdr:cxnSp macro="">
      <cdr:nvCxnSpPr>
        <cdr:cNvPr id="65" name="Conector recto de flecha 13"/>
        <cdr:cNvCxnSpPr/>
      </cdr:nvCxnSpPr>
      <cdr:spPr>
        <a:xfrm xmlns:a="http://schemas.openxmlformats.org/drawingml/2006/main" flipH="1" flipV="1">
          <a:off x="20938540" y="1061386"/>
          <a:ext cx="462774" cy="48982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0.85059</cdr:x>
      <cdr:y>0.79119</cdr:y>
    </cdr:from>
    <cdr:to>
      <cdr:x>0.85059</cdr:x>
      <cdr:y>0.82557</cdr:y>
    </cdr:to>
    <cdr:cxnSp macro="">
      <cdr:nvCxnSpPr>
        <cdr:cNvPr id="70" name="Gerade Verbindung mit Pfeil 59">
          <a:extLst xmlns:a="http://schemas.openxmlformats.org/drawingml/2006/main">
            <a:ext uri="{FF2B5EF4-FFF2-40B4-BE49-F238E27FC236}">
              <a16:creationId xmlns:a16="http://schemas.microsoft.com/office/drawing/2014/main" xmlns="" xmlns:lc="http://schemas.openxmlformats.org/drawingml/2006/lockedCanvas" id="{E24A1027-81C0-4D14-A73F-3D6319F93BE3}"/>
            </a:ext>
          </a:extLst>
        </cdr:cNvPr>
        <cdr:cNvCxnSpPr/>
      </cdr:nvCxnSpPr>
      <cdr:spPr>
        <a:xfrm xmlns:a="http://schemas.openxmlformats.org/drawingml/2006/main">
          <a:off x="22629340" y="8483526"/>
          <a:ext cx="0" cy="368627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accent2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0.85176</cdr:x>
      <cdr:y>0.79378</cdr:y>
    </cdr:from>
    <cdr:to>
      <cdr:x>1</cdr:x>
      <cdr:y>0.83322</cdr:y>
    </cdr:to>
    <cdr:sp macro="" textlink="">
      <cdr:nvSpPr>
        <cdr:cNvPr id="71" name="Textfeld 1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AB18D668-5B1F-4145-9929-41DED58FC65A}"/>
            </a:ext>
          </a:extLst>
        </cdr:cNvPr>
        <cdr:cNvSpPr txBox="1"/>
      </cdr:nvSpPr>
      <cdr:spPr>
        <a:xfrm xmlns:a="http://schemas.openxmlformats.org/drawingml/2006/main">
          <a:off x="22737302" y="8187195"/>
          <a:ext cx="3957192" cy="406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solidFill>
                <a:schemeClr val="accent2"/>
              </a:solidFill>
            </a:rPr>
            <a:t>Transition coupling</a:t>
          </a:r>
        </a:p>
      </cdr:txBody>
    </cdr:sp>
  </cdr:relSizeAnchor>
  <cdr:relSizeAnchor xmlns:cdr="http://schemas.openxmlformats.org/drawingml/2006/chartDrawing">
    <cdr:from>
      <cdr:x>0.61759</cdr:x>
      <cdr:y>0.01958</cdr:y>
    </cdr:from>
    <cdr:to>
      <cdr:x>0.76332</cdr:x>
      <cdr:y>0.10289</cdr:y>
    </cdr:to>
    <cdr:sp macro="" textlink="">
      <cdr:nvSpPr>
        <cdr:cNvPr id="72" name="CuadroTexto 7"/>
        <cdr:cNvSpPr txBox="1"/>
      </cdr:nvSpPr>
      <cdr:spPr>
        <a:xfrm xmlns:a="http://schemas.openxmlformats.org/drawingml/2006/main">
          <a:off x="16241783" y="197738"/>
          <a:ext cx="3832502" cy="84135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aseline="0"/>
            <a:t>High point @ 7008.0 ft ±   (Air release valve, manhole)</a:t>
          </a:r>
          <a:endParaRPr lang="en-US" sz="2400"/>
        </a:p>
      </cdr:txBody>
    </cdr:sp>
  </cdr:relSizeAnchor>
  <cdr:relSizeAnchor xmlns:cdr="http://schemas.openxmlformats.org/drawingml/2006/chartDrawing">
    <cdr:from>
      <cdr:x>0.56712</cdr:x>
      <cdr:y>0.03752</cdr:y>
    </cdr:from>
    <cdr:to>
      <cdr:x>0.61626</cdr:x>
      <cdr:y>0.07031</cdr:y>
    </cdr:to>
    <cdr:cxnSp macro="">
      <cdr:nvCxnSpPr>
        <cdr:cNvPr id="73" name="Conector recto de flecha 72"/>
        <cdr:cNvCxnSpPr/>
      </cdr:nvCxnSpPr>
      <cdr:spPr>
        <a:xfrm xmlns:a="http://schemas.openxmlformats.org/drawingml/2006/main" flipH="1">
          <a:off x="14914418" y="378913"/>
          <a:ext cx="1292387" cy="33113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0.25929</cdr:x>
      <cdr:y>0.57526</cdr:y>
    </cdr:from>
    <cdr:to>
      <cdr:x>0.25929</cdr:x>
      <cdr:y>0.61865</cdr:y>
    </cdr:to>
    <cdr:cxnSp macro="">
      <cdr:nvCxnSpPr>
        <cdr:cNvPr id="47" name="Gerade Verbindung mit Pfeil 59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E24A1027-81C0-4D14-A73F-3D6319F93BE3}"/>
            </a:ext>
          </a:extLst>
        </cdr:cNvPr>
        <cdr:cNvCxnSpPr/>
      </cdr:nvCxnSpPr>
      <cdr:spPr>
        <a:xfrm xmlns:a="http://schemas.openxmlformats.org/drawingml/2006/main">
          <a:off x="6876422" y="6069557"/>
          <a:ext cx="0" cy="457807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FF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0.09043</cdr:x>
      <cdr:y>0.69899</cdr:y>
    </cdr:from>
    <cdr:to>
      <cdr:x>0.09043</cdr:x>
      <cdr:y>0.74238</cdr:y>
    </cdr:to>
    <cdr:cxnSp macro="">
      <cdr:nvCxnSpPr>
        <cdr:cNvPr id="74" name="Gerade Verbindung mit Pfeil 59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E24A1027-81C0-4D14-A73F-3D6319F93BE3}"/>
            </a:ext>
          </a:extLst>
        </cdr:cNvPr>
        <cdr:cNvCxnSpPr/>
      </cdr:nvCxnSpPr>
      <cdr:spPr>
        <a:xfrm xmlns:a="http://schemas.openxmlformats.org/drawingml/2006/main">
          <a:off x="2398264" y="7375023"/>
          <a:ext cx="0" cy="457806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FF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0.56484</cdr:x>
      <cdr:y>0.07504</cdr:y>
    </cdr:from>
    <cdr:to>
      <cdr:x>0.56484</cdr:x>
      <cdr:y>0.11974</cdr:y>
    </cdr:to>
    <cdr:cxnSp macro="">
      <cdr:nvCxnSpPr>
        <cdr:cNvPr id="53" name="Gerade Verbindung mit Pfeil 59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E24A1027-81C0-4D14-A73F-3D6319F93BE3}"/>
            </a:ext>
          </a:extLst>
        </cdr:cNvPr>
        <cdr:cNvCxnSpPr/>
      </cdr:nvCxnSpPr>
      <cdr:spPr>
        <a:xfrm xmlns:a="http://schemas.openxmlformats.org/drawingml/2006/main">
          <a:off x="14979608" y="791711"/>
          <a:ext cx="0" cy="471628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7030A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0.07139</cdr:x>
      <cdr:y>0.55828</cdr:y>
    </cdr:from>
    <cdr:to>
      <cdr:x>0.07139</cdr:x>
      <cdr:y>0.60028</cdr:y>
    </cdr:to>
    <cdr:cxnSp macro="">
      <cdr:nvCxnSpPr>
        <cdr:cNvPr id="54" name="Gerade Verbindung mit Pfeil 59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E24A1027-81C0-4D14-A73F-3D6319F93BE3}"/>
            </a:ext>
          </a:extLst>
        </cdr:cNvPr>
        <cdr:cNvCxnSpPr/>
      </cdr:nvCxnSpPr>
      <cdr:spPr>
        <a:xfrm xmlns:a="http://schemas.openxmlformats.org/drawingml/2006/main">
          <a:off x="1893397" y="5890443"/>
          <a:ext cx="0" cy="443141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00B05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0.32298</cdr:x>
      <cdr:y>0.55931</cdr:y>
    </cdr:from>
    <cdr:to>
      <cdr:x>0.32298</cdr:x>
      <cdr:y>0.6027</cdr:y>
    </cdr:to>
    <cdr:cxnSp macro="">
      <cdr:nvCxnSpPr>
        <cdr:cNvPr id="55" name="Gerade Verbindung mit Pfeil 59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E24A1027-81C0-4D14-A73F-3D6319F93BE3}"/>
            </a:ext>
          </a:extLst>
        </cdr:cNvPr>
        <cdr:cNvCxnSpPr/>
      </cdr:nvCxnSpPr>
      <cdr:spPr>
        <a:xfrm xmlns:a="http://schemas.openxmlformats.org/drawingml/2006/main">
          <a:off x="8565522" y="5901282"/>
          <a:ext cx="0" cy="457807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FF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0.5632</cdr:x>
      <cdr:y>0.03389</cdr:y>
    </cdr:from>
    <cdr:to>
      <cdr:x>0.5632</cdr:x>
      <cdr:y>0.07728</cdr:y>
    </cdr:to>
    <cdr:cxnSp macro="">
      <cdr:nvCxnSpPr>
        <cdr:cNvPr id="61" name="Gerade Verbindung mit Pfeil 59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E24A1027-81C0-4D14-A73F-3D6319F93BE3}"/>
            </a:ext>
          </a:extLst>
        </cdr:cNvPr>
        <cdr:cNvCxnSpPr/>
      </cdr:nvCxnSpPr>
      <cdr:spPr>
        <a:xfrm xmlns:a="http://schemas.openxmlformats.org/drawingml/2006/main">
          <a:off x="14936221" y="357586"/>
          <a:ext cx="0" cy="457807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FF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0.6573</cdr:x>
      <cdr:y>0.30472</cdr:y>
    </cdr:from>
    <cdr:to>
      <cdr:x>0.6573</cdr:x>
      <cdr:y>0.34811</cdr:y>
    </cdr:to>
    <cdr:cxnSp macro="">
      <cdr:nvCxnSpPr>
        <cdr:cNvPr id="66" name="Gerade Verbindung mit Pfeil 59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E24A1027-81C0-4D14-A73F-3D6319F93BE3}"/>
            </a:ext>
          </a:extLst>
        </cdr:cNvPr>
        <cdr:cNvCxnSpPr/>
      </cdr:nvCxnSpPr>
      <cdr:spPr>
        <a:xfrm xmlns:a="http://schemas.openxmlformats.org/drawingml/2006/main">
          <a:off x="17431771" y="3215086"/>
          <a:ext cx="0" cy="457807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FF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0.45859</cdr:x>
      <cdr:y>0.48374</cdr:y>
    </cdr:from>
    <cdr:to>
      <cdr:x>0.45859</cdr:x>
      <cdr:y>0.52713</cdr:y>
    </cdr:to>
    <cdr:cxnSp macro="">
      <cdr:nvCxnSpPr>
        <cdr:cNvPr id="57" name="Gerade Verbindung mit Pfeil 59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E24A1027-81C0-4D14-A73F-3D6319F93BE3}"/>
            </a:ext>
          </a:extLst>
        </cdr:cNvPr>
        <cdr:cNvCxnSpPr/>
      </cdr:nvCxnSpPr>
      <cdr:spPr>
        <a:xfrm xmlns:a="http://schemas.openxmlformats.org/drawingml/2006/main">
          <a:off x="12060328" y="4885301"/>
          <a:ext cx="0" cy="438194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FF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0.56512</cdr:x>
      <cdr:y>0.03348</cdr:y>
    </cdr:from>
    <cdr:to>
      <cdr:x>0.56512</cdr:x>
      <cdr:y>0.07548</cdr:y>
    </cdr:to>
    <cdr:cxnSp macro="">
      <cdr:nvCxnSpPr>
        <cdr:cNvPr id="34" name="Gerade Verbindung mit Pfeil 59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E24A1027-81C0-4D14-A73F-3D6319F93BE3}"/>
            </a:ext>
          </a:extLst>
        </cdr:cNvPr>
        <cdr:cNvCxnSpPr/>
      </cdr:nvCxnSpPr>
      <cdr:spPr>
        <a:xfrm xmlns:a="http://schemas.openxmlformats.org/drawingml/2006/main">
          <a:off x="14987097" y="353243"/>
          <a:ext cx="0" cy="443141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00B05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0.05988</cdr:x>
      <cdr:y>0.71326</cdr:y>
    </cdr:from>
    <cdr:to>
      <cdr:x>0.09232</cdr:x>
      <cdr:y>0.8437</cdr:y>
    </cdr:to>
    <cdr:cxnSp macro="">
      <cdr:nvCxnSpPr>
        <cdr:cNvPr id="67" name="Conector recto de flecha 66"/>
        <cdr:cNvCxnSpPr/>
      </cdr:nvCxnSpPr>
      <cdr:spPr>
        <a:xfrm xmlns:a="http://schemas.openxmlformats.org/drawingml/2006/main" flipH="1" flipV="1">
          <a:off x="1574800" y="7203209"/>
          <a:ext cx="853209" cy="131733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0.03261</cdr:x>
      <cdr:y>0.04846</cdr:y>
    </cdr:from>
    <cdr:to>
      <cdr:x>0.32096</cdr:x>
      <cdr:y>0.96311</cdr:y>
    </cdr:to>
    <cdr:sp macro="" textlink="">
      <cdr:nvSpPr>
        <cdr:cNvPr id="6" name="Rechteck 4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xmlns:xdr="http://schemas.openxmlformats.org/drawingml/2006/spreadsheetDrawing" id="{5B6CCB40-D492-4492-A639-564AAD245703}"/>
            </a:ext>
          </a:extLst>
        </cdr:cNvPr>
        <cdr:cNvSpPr/>
      </cdr:nvSpPr>
      <cdr:spPr>
        <a:xfrm xmlns:a="http://schemas.openxmlformats.org/drawingml/2006/main">
          <a:off x="726544" y="507484"/>
          <a:ext cx="6425369" cy="957827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b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3200">
              <a:solidFill>
                <a:sysClr val="windowText" lastClr="000000"/>
              </a:solidFill>
            </a:rPr>
            <a:t>16" pipe</a:t>
          </a:r>
          <a:endParaRPr lang="de-DE" sz="3200" baseline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0.32116</cdr:x>
      <cdr:y>0.04815</cdr:y>
    </cdr:from>
    <cdr:to>
      <cdr:x>0.92437</cdr:x>
      <cdr:y>0.9628</cdr:y>
    </cdr:to>
    <cdr:sp macro="" textlink="">
      <cdr:nvSpPr>
        <cdr:cNvPr id="7" name="Rechteck 4">
          <a:extLst xmlns:a="http://schemas.openxmlformats.org/drawingml/2006/main">
            <a:ext uri="{FF2B5EF4-FFF2-40B4-BE49-F238E27FC236}">
              <a16:creationId xmlns:lc="http://schemas.openxmlformats.org/drawingml/2006/lockedCanvas" xmlns:xdr="http://schemas.openxmlformats.org/drawingml/2006/spreadsheetDrawing" xmlns:a16="http://schemas.microsoft.com/office/drawing/2014/main" xmlns="" id="{5B6CCB40-D492-4492-A639-564AAD245703}"/>
            </a:ext>
          </a:extLst>
        </cdr:cNvPr>
        <cdr:cNvSpPr/>
      </cdr:nvSpPr>
      <cdr:spPr>
        <a:xfrm xmlns:a="http://schemas.openxmlformats.org/drawingml/2006/main">
          <a:off x="7200126" y="496629"/>
          <a:ext cx="13523551" cy="943389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60000"/>
            <a:lumOff val="40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b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3200">
              <a:solidFill>
                <a:sysClr val="windowText" lastClr="000000"/>
              </a:solidFill>
            </a:rPr>
            <a:t>18" pipe</a:t>
          </a:r>
          <a:endParaRPr lang="de-DE" sz="3200" baseline="0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0.03131</cdr:x>
      <cdr:y>0.88303</cdr:y>
    </cdr:from>
    <cdr:to>
      <cdr:x>0.13712</cdr:x>
      <cdr:y>0.98261</cdr:y>
    </cdr:to>
    <cdr:sp macro="" textlink="">
      <cdr:nvSpPr>
        <cdr:cNvPr id="11" name="CuadroTexto 7"/>
        <cdr:cNvSpPr txBox="1"/>
      </cdr:nvSpPr>
      <cdr:spPr>
        <a:xfrm xmlns:a="http://schemas.openxmlformats.org/drawingml/2006/main">
          <a:off x="691572" y="8917709"/>
          <a:ext cx="2337494" cy="10056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/>
            <a:t>90° Hor Bend @ 170.0 ft (to be removed)</a:t>
          </a:r>
          <a:endParaRPr lang="en-US" sz="2000"/>
        </a:p>
      </cdr:txBody>
    </cdr:sp>
  </cdr:relSizeAnchor>
  <cdr:relSizeAnchor xmlns:cdr="http://schemas.openxmlformats.org/drawingml/2006/chartDrawing">
    <cdr:from>
      <cdr:x>0.04777</cdr:x>
      <cdr:y>0.71701</cdr:y>
    </cdr:from>
    <cdr:to>
      <cdr:x>0.05583</cdr:x>
      <cdr:y>0.88658</cdr:y>
    </cdr:to>
    <cdr:cxnSp macro="">
      <cdr:nvCxnSpPr>
        <cdr:cNvPr id="12" name="Conector recto de flecha 11"/>
        <cdr:cNvCxnSpPr/>
      </cdr:nvCxnSpPr>
      <cdr:spPr>
        <a:xfrm xmlns:a="http://schemas.openxmlformats.org/drawingml/2006/main">
          <a:off x="1055256" y="7241098"/>
          <a:ext cx="178046" cy="1712402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0.04385</cdr:x>
      <cdr:y>0.39944</cdr:y>
    </cdr:from>
    <cdr:to>
      <cdr:x>0.12168</cdr:x>
      <cdr:y>0.48016</cdr:y>
    </cdr:to>
    <cdr:sp macro="" textlink="">
      <cdr:nvSpPr>
        <cdr:cNvPr id="13" name="CuadroTexto 7"/>
        <cdr:cNvSpPr txBox="1"/>
      </cdr:nvSpPr>
      <cdr:spPr>
        <a:xfrm xmlns:a="http://schemas.openxmlformats.org/drawingml/2006/main">
          <a:off x="968664" y="4033981"/>
          <a:ext cx="1719365" cy="8151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/>
            <a:t>45° Hor Bend @ 525.0 ft </a:t>
          </a:r>
          <a:endParaRPr lang="en-US" sz="2000"/>
        </a:p>
      </cdr:txBody>
    </cdr:sp>
  </cdr:relSizeAnchor>
  <cdr:relSizeAnchor xmlns:cdr="http://schemas.openxmlformats.org/drawingml/2006/chartDrawing">
    <cdr:from>
      <cdr:x>0.07678</cdr:x>
      <cdr:y>0.48702</cdr:y>
    </cdr:from>
    <cdr:to>
      <cdr:x>0.09111</cdr:x>
      <cdr:y>0.7287</cdr:y>
    </cdr:to>
    <cdr:cxnSp macro="">
      <cdr:nvCxnSpPr>
        <cdr:cNvPr id="15" name="Conector recto de flecha 14"/>
        <cdr:cNvCxnSpPr/>
      </cdr:nvCxnSpPr>
      <cdr:spPr>
        <a:xfrm xmlns:a="http://schemas.openxmlformats.org/drawingml/2006/main" flipV="1">
          <a:off x="1696027" y="4918364"/>
          <a:ext cx="316593" cy="2440709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0.06188</cdr:x>
      <cdr:y>0.79729</cdr:y>
    </cdr:from>
    <cdr:to>
      <cdr:x>0.13971</cdr:x>
      <cdr:y>0.878</cdr:y>
    </cdr:to>
    <cdr:sp macro="" textlink="">
      <cdr:nvSpPr>
        <cdr:cNvPr id="17" name="CuadroTexto 7"/>
        <cdr:cNvSpPr txBox="1"/>
      </cdr:nvSpPr>
      <cdr:spPr>
        <a:xfrm xmlns:a="http://schemas.openxmlformats.org/drawingml/2006/main">
          <a:off x="1366981" y="8051801"/>
          <a:ext cx="1719365" cy="8151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/>
            <a:t>45° Hor Bend @ 535.0 ft </a:t>
          </a:r>
          <a:endParaRPr lang="en-US" sz="2000"/>
        </a:p>
      </cdr:txBody>
    </cdr:sp>
  </cdr:relSizeAnchor>
  <cdr:relSizeAnchor xmlns:cdr="http://schemas.openxmlformats.org/drawingml/2006/chartDrawing">
    <cdr:from>
      <cdr:x>0.07834</cdr:x>
      <cdr:y>0.73384</cdr:y>
    </cdr:from>
    <cdr:to>
      <cdr:x>0.08013</cdr:x>
      <cdr:y>0.7854</cdr:y>
    </cdr:to>
    <cdr:cxnSp macro="">
      <cdr:nvCxnSpPr>
        <cdr:cNvPr id="18" name="Conector recto de flecha 17"/>
        <cdr:cNvCxnSpPr/>
      </cdr:nvCxnSpPr>
      <cdr:spPr>
        <a:xfrm xmlns:a="http://schemas.openxmlformats.org/drawingml/2006/main">
          <a:off x="1730663" y="7411027"/>
          <a:ext cx="39502" cy="52070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0.1638</cdr:x>
      <cdr:y>0.79043</cdr:y>
    </cdr:from>
    <cdr:to>
      <cdr:x>0.24163</cdr:x>
      <cdr:y>0.87114</cdr:y>
    </cdr:to>
    <cdr:sp macro="" textlink="">
      <cdr:nvSpPr>
        <cdr:cNvPr id="20" name="CuadroTexto 7"/>
        <cdr:cNvSpPr txBox="1"/>
      </cdr:nvSpPr>
      <cdr:spPr>
        <a:xfrm xmlns:a="http://schemas.openxmlformats.org/drawingml/2006/main">
          <a:off x="3618345" y="7982527"/>
          <a:ext cx="1719365" cy="8151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/>
            <a:t>45° Hor Bend @ 633.5 ft </a:t>
          </a:r>
          <a:endParaRPr lang="en-US" sz="2000"/>
        </a:p>
      </cdr:txBody>
    </cdr:sp>
  </cdr:relSizeAnchor>
  <cdr:relSizeAnchor xmlns:cdr="http://schemas.openxmlformats.org/drawingml/2006/chartDrawing">
    <cdr:from>
      <cdr:x>0.08854</cdr:x>
      <cdr:y>0.74401</cdr:y>
    </cdr:from>
    <cdr:to>
      <cdr:x>0.16402</cdr:x>
      <cdr:y>0.80941</cdr:y>
    </cdr:to>
    <cdr:cxnSp macro="">
      <cdr:nvCxnSpPr>
        <cdr:cNvPr id="22" name="Conector recto de flecha 21"/>
        <cdr:cNvCxnSpPr/>
      </cdr:nvCxnSpPr>
      <cdr:spPr>
        <a:xfrm xmlns:a="http://schemas.openxmlformats.org/drawingml/2006/main">
          <a:off x="1955800" y="7513784"/>
          <a:ext cx="1667411" cy="660398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0.10186</cdr:x>
      <cdr:y>0.3121</cdr:y>
    </cdr:from>
    <cdr:to>
      <cdr:x>0.1797</cdr:x>
      <cdr:y>0.39098</cdr:y>
    </cdr:to>
    <cdr:sp macro="" textlink="">
      <cdr:nvSpPr>
        <cdr:cNvPr id="25" name="CuadroTexto 7"/>
        <cdr:cNvSpPr txBox="1"/>
      </cdr:nvSpPr>
      <cdr:spPr>
        <a:xfrm xmlns:a="http://schemas.openxmlformats.org/drawingml/2006/main">
          <a:off x="2250209" y="3151909"/>
          <a:ext cx="1719365" cy="79663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/>
            <a:t>45° Hor Bend @ 692.0 ft </a:t>
          </a:r>
          <a:endParaRPr lang="en-US" sz="2000"/>
        </a:p>
      </cdr:txBody>
    </cdr:sp>
  </cdr:relSizeAnchor>
  <cdr:relSizeAnchor xmlns:cdr="http://schemas.openxmlformats.org/drawingml/2006/chartDrawing">
    <cdr:from>
      <cdr:x>0.09481</cdr:x>
      <cdr:y>0.39613</cdr:y>
    </cdr:from>
    <cdr:to>
      <cdr:x>0.13658</cdr:x>
      <cdr:y>0.71143</cdr:y>
    </cdr:to>
    <cdr:cxnSp macro="">
      <cdr:nvCxnSpPr>
        <cdr:cNvPr id="29" name="Conector recto de flecha 28"/>
        <cdr:cNvCxnSpPr/>
      </cdr:nvCxnSpPr>
      <cdr:spPr>
        <a:xfrm xmlns:a="http://schemas.openxmlformats.org/drawingml/2006/main" flipV="1">
          <a:off x="2094346" y="4000500"/>
          <a:ext cx="922728" cy="3184238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0.18418</cdr:x>
      <cdr:y>0.42345</cdr:y>
    </cdr:from>
    <cdr:to>
      <cdr:x>0.26201</cdr:x>
      <cdr:y>0.50234</cdr:y>
    </cdr:to>
    <cdr:sp macro="" textlink="">
      <cdr:nvSpPr>
        <cdr:cNvPr id="30" name="CuadroTexto 7"/>
        <cdr:cNvSpPr txBox="1"/>
      </cdr:nvSpPr>
      <cdr:spPr>
        <a:xfrm xmlns:a="http://schemas.openxmlformats.org/drawingml/2006/main">
          <a:off x="4068618" y="4276436"/>
          <a:ext cx="1719365" cy="79663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/>
            <a:t>45° Hor Bend @ 2,315.0 ft </a:t>
          </a:r>
          <a:endParaRPr lang="en-US" sz="2000"/>
        </a:p>
      </cdr:txBody>
    </cdr:sp>
  </cdr:relSizeAnchor>
  <cdr:relSizeAnchor xmlns:cdr="http://schemas.openxmlformats.org/drawingml/2006/chartDrawing">
    <cdr:from>
      <cdr:x>0.25238</cdr:x>
      <cdr:y>0.80415</cdr:y>
    </cdr:from>
    <cdr:to>
      <cdr:x>0.33022</cdr:x>
      <cdr:y>0.88303</cdr:y>
    </cdr:to>
    <cdr:sp macro="" textlink="">
      <cdr:nvSpPr>
        <cdr:cNvPr id="31" name="CuadroTexto 7"/>
        <cdr:cNvSpPr txBox="1"/>
      </cdr:nvSpPr>
      <cdr:spPr>
        <a:xfrm xmlns:a="http://schemas.openxmlformats.org/drawingml/2006/main">
          <a:off x="5575300" y="8121072"/>
          <a:ext cx="1719365" cy="79663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/>
            <a:t>45° Hor Bend @ 2,356.0 ft </a:t>
          </a:r>
          <a:endParaRPr lang="en-US" sz="2000"/>
        </a:p>
      </cdr:txBody>
    </cdr:sp>
  </cdr:relSizeAnchor>
  <cdr:relSizeAnchor xmlns:cdr="http://schemas.openxmlformats.org/drawingml/2006/chartDrawing">
    <cdr:from>
      <cdr:x>0.24298</cdr:x>
      <cdr:y>0.65839</cdr:y>
    </cdr:from>
    <cdr:to>
      <cdr:x>0.28475</cdr:x>
      <cdr:y>0.80598</cdr:y>
    </cdr:to>
    <cdr:cxnSp macro="">
      <cdr:nvCxnSpPr>
        <cdr:cNvPr id="32" name="Conector recto de flecha 31"/>
        <cdr:cNvCxnSpPr/>
      </cdr:nvCxnSpPr>
      <cdr:spPr>
        <a:xfrm xmlns:a="http://schemas.openxmlformats.org/drawingml/2006/main">
          <a:off x="5367482" y="6649027"/>
          <a:ext cx="922729" cy="1490519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0.22438</cdr:x>
      <cdr:y>0.50759</cdr:y>
    </cdr:from>
    <cdr:to>
      <cdr:x>0.23827</cdr:x>
      <cdr:y>0.66342</cdr:y>
    </cdr:to>
    <cdr:cxnSp macro="">
      <cdr:nvCxnSpPr>
        <cdr:cNvPr id="34" name="Conector recto de flecha 33"/>
        <cdr:cNvCxnSpPr/>
      </cdr:nvCxnSpPr>
      <cdr:spPr>
        <a:xfrm xmlns:a="http://schemas.openxmlformats.org/drawingml/2006/main" flipH="1" flipV="1">
          <a:off x="4956711" y="5126182"/>
          <a:ext cx="306862" cy="1573647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0.70971</cdr:x>
      <cdr:y>0.2789</cdr:y>
    </cdr:from>
    <cdr:to>
      <cdr:x>0.77137</cdr:x>
      <cdr:y>0.34962</cdr:y>
    </cdr:to>
    <cdr:cxnSp macro="">
      <cdr:nvCxnSpPr>
        <cdr:cNvPr id="36" name="Conector recto de flecha 35"/>
        <cdr:cNvCxnSpPr/>
      </cdr:nvCxnSpPr>
      <cdr:spPr>
        <a:xfrm xmlns:a="http://schemas.openxmlformats.org/drawingml/2006/main" flipH="1" flipV="1">
          <a:off x="15915014" y="2872860"/>
          <a:ext cx="1382699" cy="728459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0.71355</cdr:x>
      <cdr:y>0.40556</cdr:y>
    </cdr:from>
    <cdr:to>
      <cdr:x>0.77782</cdr:x>
      <cdr:y>0.42853</cdr:y>
    </cdr:to>
    <cdr:cxnSp macro="">
      <cdr:nvCxnSpPr>
        <cdr:cNvPr id="38" name="Conector recto de flecha 37"/>
        <cdr:cNvCxnSpPr/>
      </cdr:nvCxnSpPr>
      <cdr:spPr>
        <a:xfrm xmlns:a="http://schemas.openxmlformats.org/drawingml/2006/main" flipH="1">
          <a:off x="15804387" y="4503096"/>
          <a:ext cx="1423625" cy="255074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0.62693</cdr:x>
      <cdr:y>0.23834</cdr:y>
    </cdr:from>
    <cdr:to>
      <cdr:x>0.70476</cdr:x>
      <cdr:y>0.31722</cdr:y>
    </cdr:to>
    <cdr:sp macro="" textlink="">
      <cdr:nvSpPr>
        <cdr:cNvPr id="40" name="CuadroTexto 7"/>
        <cdr:cNvSpPr txBox="1"/>
      </cdr:nvSpPr>
      <cdr:spPr>
        <a:xfrm xmlns:a="http://schemas.openxmlformats.org/drawingml/2006/main">
          <a:off x="13885862" y="2646363"/>
          <a:ext cx="1723914" cy="87587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/>
            <a:t>45° Hor Bend @ 8,263.0 ft </a:t>
          </a:r>
          <a:endParaRPr lang="en-US" sz="2000"/>
        </a:p>
      </cdr:txBody>
    </cdr:sp>
  </cdr:relSizeAnchor>
  <cdr:relSizeAnchor xmlns:cdr="http://schemas.openxmlformats.org/drawingml/2006/chartDrawing">
    <cdr:from>
      <cdr:x>0.63123</cdr:x>
      <cdr:y>0.39489</cdr:y>
    </cdr:from>
    <cdr:to>
      <cdr:x>0.70906</cdr:x>
      <cdr:y>0.47378</cdr:y>
    </cdr:to>
    <cdr:sp macro="" textlink="">
      <cdr:nvSpPr>
        <cdr:cNvPr id="41" name="CuadroTexto 7"/>
        <cdr:cNvSpPr txBox="1"/>
      </cdr:nvSpPr>
      <cdr:spPr>
        <a:xfrm xmlns:a="http://schemas.openxmlformats.org/drawingml/2006/main">
          <a:off x="13981112" y="4384675"/>
          <a:ext cx="1723914" cy="87587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/>
            <a:t>45° Hor Bend @ 8,331.0 ft </a:t>
          </a:r>
          <a:endParaRPr lang="en-US" sz="2000"/>
        </a:p>
      </cdr:txBody>
    </cdr:sp>
  </cdr:relSizeAnchor>
  <cdr:relSizeAnchor xmlns:cdr="http://schemas.openxmlformats.org/drawingml/2006/chartDrawing">
    <cdr:from>
      <cdr:x>0.89678</cdr:x>
      <cdr:y>0.54502</cdr:y>
    </cdr:from>
    <cdr:to>
      <cdr:x>0.97461</cdr:x>
      <cdr:y>0.6239</cdr:y>
    </cdr:to>
    <cdr:sp macro="" textlink="">
      <cdr:nvSpPr>
        <cdr:cNvPr id="42" name="CuadroTexto 7"/>
        <cdr:cNvSpPr txBox="1"/>
      </cdr:nvSpPr>
      <cdr:spPr>
        <a:xfrm xmlns:a="http://schemas.openxmlformats.org/drawingml/2006/main">
          <a:off x="19862801" y="6051550"/>
          <a:ext cx="1723914" cy="87587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/>
            <a:t>45° Hor Bend @ 8,331.0 ft </a:t>
          </a:r>
          <a:endParaRPr lang="en-US" sz="2000"/>
        </a:p>
      </cdr:txBody>
    </cdr:sp>
  </cdr:relSizeAnchor>
  <cdr:relSizeAnchor xmlns:cdr="http://schemas.openxmlformats.org/drawingml/2006/chartDrawing">
    <cdr:from>
      <cdr:x>0.82475</cdr:x>
      <cdr:y>0.56003</cdr:y>
    </cdr:from>
    <cdr:to>
      <cdr:x>0.89309</cdr:x>
      <cdr:y>0.58723</cdr:y>
    </cdr:to>
    <cdr:cxnSp macro="">
      <cdr:nvCxnSpPr>
        <cdr:cNvPr id="43" name="Conector recto de flecha 42"/>
        <cdr:cNvCxnSpPr/>
      </cdr:nvCxnSpPr>
      <cdr:spPr>
        <a:xfrm xmlns:a="http://schemas.openxmlformats.org/drawingml/2006/main">
          <a:off x="18267362" y="6218237"/>
          <a:ext cx="1513713" cy="302058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0.8785</cdr:x>
      <cdr:y>0.85384</cdr:y>
    </cdr:from>
    <cdr:to>
      <cdr:x>0.95634</cdr:x>
      <cdr:y>0.93272</cdr:y>
    </cdr:to>
    <cdr:sp macro="" textlink="">
      <cdr:nvSpPr>
        <cdr:cNvPr id="45" name="CuadroTexto 7"/>
        <cdr:cNvSpPr txBox="1"/>
      </cdr:nvSpPr>
      <cdr:spPr>
        <a:xfrm xmlns:a="http://schemas.openxmlformats.org/drawingml/2006/main">
          <a:off x="19457987" y="9480550"/>
          <a:ext cx="1723914" cy="87587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/>
            <a:t>45° vert Bend @ 8,743.0 ft </a:t>
          </a:r>
          <a:endParaRPr lang="en-US" sz="2000"/>
        </a:p>
      </cdr:txBody>
    </cdr:sp>
  </cdr:relSizeAnchor>
  <cdr:relSizeAnchor xmlns:cdr="http://schemas.openxmlformats.org/drawingml/2006/chartDrawing">
    <cdr:from>
      <cdr:x>0.87635</cdr:x>
      <cdr:y>0.67369</cdr:y>
    </cdr:from>
    <cdr:to>
      <cdr:x>0.95419</cdr:x>
      <cdr:y>0.75258</cdr:y>
    </cdr:to>
    <cdr:sp macro="" textlink="">
      <cdr:nvSpPr>
        <cdr:cNvPr id="46" name="CuadroTexto 7"/>
        <cdr:cNvSpPr txBox="1"/>
      </cdr:nvSpPr>
      <cdr:spPr>
        <a:xfrm xmlns:a="http://schemas.openxmlformats.org/drawingml/2006/main">
          <a:off x="19410362" y="7480299"/>
          <a:ext cx="1723914" cy="87587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/>
            <a:t>45° vert Bend @ 8,743.0 ft </a:t>
          </a:r>
          <a:endParaRPr lang="en-US" sz="2000"/>
        </a:p>
      </cdr:txBody>
    </cdr:sp>
  </cdr:relSizeAnchor>
  <cdr:relSizeAnchor xmlns:cdr="http://schemas.openxmlformats.org/drawingml/2006/chartDrawing">
    <cdr:from>
      <cdr:x>0.81632</cdr:x>
      <cdr:y>0.69805</cdr:y>
    </cdr:from>
    <cdr:to>
      <cdr:x>0.87481</cdr:x>
      <cdr:y>0.71805</cdr:y>
    </cdr:to>
    <cdr:cxnSp macro="">
      <cdr:nvCxnSpPr>
        <cdr:cNvPr id="47" name="Conector recto de flecha 46"/>
        <cdr:cNvCxnSpPr/>
      </cdr:nvCxnSpPr>
      <cdr:spPr>
        <a:xfrm xmlns:a="http://schemas.openxmlformats.org/drawingml/2006/main">
          <a:off x="18185638" y="7358495"/>
          <a:ext cx="1303114" cy="210834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0.81615</cdr:x>
      <cdr:y>0.90035</cdr:y>
    </cdr:from>
    <cdr:to>
      <cdr:x>0.87589</cdr:x>
      <cdr:y>0.91389</cdr:y>
    </cdr:to>
    <cdr:cxnSp macro="">
      <cdr:nvCxnSpPr>
        <cdr:cNvPr id="49" name="Conector recto de flecha 48"/>
        <cdr:cNvCxnSpPr/>
      </cdr:nvCxnSpPr>
      <cdr:spPr>
        <a:xfrm xmlns:a="http://schemas.openxmlformats.org/drawingml/2006/main" flipV="1">
          <a:off x="18076863" y="9996920"/>
          <a:ext cx="1323212" cy="15038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0.06223</cdr:x>
      <cdr:y>0.71293</cdr:y>
    </cdr:from>
    <cdr:to>
      <cdr:x>0.06223</cdr:x>
      <cdr:y>0.92289</cdr:y>
    </cdr:to>
    <cdr:cxnSp macro="">
      <cdr:nvCxnSpPr>
        <cdr:cNvPr id="47" name="Conector recto de flecha 46"/>
        <cdr:cNvCxnSpPr/>
      </cdr:nvCxnSpPr>
      <cdr:spPr>
        <a:xfrm xmlns:a="http://schemas.openxmlformats.org/drawingml/2006/main">
          <a:off x="1422279" y="7452604"/>
          <a:ext cx="0" cy="2194860"/>
        </a:xfrm>
        <a:prstGeom xmlns:a="http://schemas.openxmlformats.org/drawingml/2006/main" prst="straightConnector1">
          <a:avLst/>
        </a:prstGeom>
        <a:ln xmlns:a="http://schemas.openxmlformats.org/drawingml/2006/main" w="412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0.2975</cdr:x>
      <cdr:y>0.61943</cdr:y>
    </cdr:from>
    <cdr:to>
      <cdr:x>0.2975</cdr:x>
      <cdr:y>0.83697</cdr:y>
    </cdr:to>
    <cdr:cxnSp macro="">
      <cdr:nvCxnSpPr>
        <cdr:cNvPr id="76" name="Conector recto de flecha 75"/>
        <cdr:cNvCxnSpPr/>
      </cdr:nvCxnSpPr>
      <cdr:spPr>
        <a:xfrm xmlns:a="http://schemas.openxmlformats.org/drawingml/2006/main">
          <a:off x="6725836" y="6255656"/>
          <a:ext cx="0" cy="2196854"/>
        </a:xfrm>
        <a:prstGeom xmlns:a="http://schemas.openxmlformats.org/drawingml/2006/main" prst="straightConnector1">
          <a:avLst/>
        </a:prstGeom>
        <a:ln xmlns:a="http://schemas.openxmlformats.org/drawingml/2006/main" w="412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0.30836</cdr:x>
      <cdr:y>0.75914</cdr:y>
    </cdr:from>
    <cdr:to>
      <cdr:x>0.39758</cdr:x>
      <cdr:y>0.82839</cdr:y>
    </cdr:to>
    <cdr:sp macro="" textlink="">
      <cdr:nvSpPr>
        <cdr:cNvPr id="77" name="CuadroTexto 6"/>
        <cdr:cNvSpPr txBox="1"/>
      </cdr:nvSpPr>
      <cdr:spPr>
        <a:xfrm xmlns:a="http://schemas.openxmlformats.org/drawingml/2006/main">
          <a:off x="6971300" y="7666573"/>
          <a:ext cx="2017054" cy="69934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Pit 6</a:t>
          </a:r>
          <a:r>
            <a:rPr lang="en-US" sz="1800" baseline="0"/>
            <a:t> @ 3,216.5 ft, 18" x 16" reduction</a:t>
          </a:r>
          <a:endParaRPr lang="en-US" sz="1800"/>
        </a:p>
      </cdr:txBody>
    </cdr:sp>
  </cdr:relSizeAnchor>
  <cdr:relSizeAnchor xmlns:cdr="http://schemas.openxmlformats.org/drawingml/2006/chartDrawing">
    <cdr:from>
      <cdr:x>0.65751</cdr:x>
      <cdr:y>0.0715</cdr:y>
    </cdr:from>
    <cdr:to>
      <cdr:x>0.65751</cdr:x>
      <cdr:y>0.26134</cdr:y>
    </cdr:to>
    <cdr:cxnSp macro="">
      <cdr:nvCxnSpPr>
        <cdr:cNvPr id="80" name="Conector recto de flecha 79"/>
        <cdr:cNvCxnSpPr/>
      </cdr:nvCxnSpPr>
      <cdr:spPr>
        <a:xfrm xmlns:a="http://schemas.openxmlformats.org/drawingml/2006/main">
          <a:off x="14864793" y="722116"/>
          <a:ext cx="0" cy="1917189"/>
        </a:xfrm>
        <a:prstGeom xmlns:a="http://schemas.openxmlformats.org/drawingml/2006/main" prst="straightConnector1">
          <a:avLst/>
        </a:prstGeom>
        <a:ln xmlns:a="http://schemas.openxmlformats.org/drawingml/2006/main" w="412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0.651</cdr:x>
      <cdr:y>0.08606</cdr:y>
    </cdr:from>
    <cdr:to>
      <cdr:x>0.651</cdr:x>
      <cdr:y>0.36596</cdr:y>
    </cdr:to>
    <cdr:cxnSp macro="">
      <cdr:nvCxnSpPr>
        <cdr:cNvPr id="81" name="Conector recto de flecha 80"/>
        <cdr:cNvCxnSpPr/>
      </cdr:nvCxnSpPr>
      <cdr:spPr>
        <a:xfrm xmlns:a="http://schemas.openxmlformats.org/drawingml/2006/main">
          <a:off x="14717527" y="869089"/>
          <a:ext cx="0" cy="2826704"/>
        </a:xfrm>
        <a:prstGeom xmlns:a="http://schemas.openxmlformats.org/drawingml/2006/main" prst="straightConnector1">
          <a:avLst/>
        </a:prstGeom>
        <a:ln xmlns:a="http://schemas.openxmlformats.org/drawingml/2006/main" w="412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0.62863</cdr:x>
      <cdr:y>0.37101</cdr:y>
    </cdr:from>
    <cdr:to>
      <cdr:x>0.71312</cdr:x>
      <cdr:y>0.42978</cdr:y>
    </cdr:to>
    <cdr:sp macro="" textlink="">
      <cdr:nvSpPr>
        <cdr:cNvPr id="83" name="CuadroTexto 6"/>
        <cdr:cNvSpPr txBox="1"/>
      </cdr:nvSpPr>
      <cdr:spPr>
        <a:xfrm xmlns:a="http://schemas.openxmlformats.org/drawingml/2006/main">
          <a:off x="14211780" y="3746848"/>
          <a:ext cx="1910120" cy="59351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Pit 9</a:t>
          </a:r>
          <a:r>
            <a:rPr lang="en-US" sz="1800" baseline="0"/>
            <a:t> @ approx 6,938 ft, Tie-in</a:t>
          </a:r>
          <a:endParaRPr lang="en-US" sz="1800"/>
        </a:p>
      </cdr:txBody>
    </cdr:sp>
  </cdr:relSizeAnchor>
  <cdr:relSizeAnchor xmlns:cdr="http://schemas.openxmlformats.org/drawingml/2006/chartDrawing">
    <cdr:from>
      <cdr:x>0.65445</cdr:x>
      <cdr:y>0.27062</cdr:y>
    </cdr:from>
    <cdr:to>
      <cdr:x>0.74792</cdr:x>
      <cdr:y>0.36024</cdr:y>
    </cdr:to>
    <cdr:sp macro="" textlink="">
      <cdr:nvSpPr>
        <cdr:cNvPr id="84" name="CuadroTexto 6"/>
        <cdr:cNvSpPr txBox="1"/>
      </cdr:nvSpPr>
      <cdr:spPr>
        <a:xfrm xmlns:a="http://schemas.openxmlformats.org/drawingml/2006/main">
          <a:off x="14795614" y="2732972"/>
          <a:ext cx="2113115" cy="90508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Pit 10</a:t>
          </a:r>
          <a:r>
            <a:rPr lang="en-US" sz="1800" baseline="0"/>
            <a:t> @ 7003-7008 ft, Air release valve and Tie-in</a:t>
          </a:r>
          <a:endParaRPr lang="en-US" sz="1800"/>
        </a:p>
      </cdr:txBody>
    </cdr:sp>
  </cdr:relSizeAnchor>
  <cdr:relSizeAnchor xmlns:cdr="http://schemas.openxmlformats.org/drawingml/2006/chartDrawing">
    <cdr:from>
      <cdr:x>0.80758</cdr:x>
      <cdr:y>0.91403</cdr:y>
    </cdr:from>
    <cdr:to>
      <cdr:x>0.80758</cdr:x>
      <cdr:y>0.94258</cdr:y>
    </cdr:to>
    <cdr:cxnSp macro="">
      <cdr:nvCxnSpPr>
        <cdr:cNvPr id="86" name="Conector recto de flecha 85"/>
        <cdr:cNvCxnSpPr/>
      </cdr:nvCxnSpPr>
      <cdr:spPr>
        <a:xfrm xmlns:a="http://schemas.openxmlformats.org/drawingml/2006/main">
          <a:off x="18408433" y="9643959"/>
          <a:ext cx="0" cy="301230"/>
        </a:xfrm>
        <a:prstGeom xmlns:a="http://schemas.openxmlformats.org/drawingml/2006/main" prst="straightConnector1">
          <a:avLst/>
        </a:prstGeom>
        <a:ln xmlns:a="http://schemas.openxmlformats.org/drawingml/2006/main" w="412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0.77635</cdr:x>
      <cdr:y>0.93903</cdr:y>
    </cdr:from>
    <cdr:to>
      <cdr:x>0.85618</cdr:x>
      <cdr:y>0.99421</cdr:y>
    </cdr:to>
    <cdr:sp macro="" textlink="">
      <cdr:nvSpPr>
        <cdr:cNvPr id="87" name="CuadroTexto 6"/>
        <cdr:cNvSpPr txBox="1"/>
      </cdr:nvSpPr>
      <cdr:spPr>
        <a:xfrm xmlns:a="http://schemas.openxmlformats.org/drawingml/2006/main">
          <a:off x="17696620" y="9907693"/>
          <a:ext cx="1819700" cy="58220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Pit 12</a:t>
          </a:r>
          <a:r>
            <a:rPr lang="en-US" sz="1800" baseline="0"/>
            <a:t> @ 8,725 ft, Manhole</a:t>
          </a:r>
          <a:endParaRPr lang="en-US" sz="1800"/>
        </a:p>
      </cdr:txBody>
    </cdr:sp>
  </cdr:relSizeAnchor>
  <cdr:relSizeAnchor xmlns:cdr="http://schemas.openxmlformats.org/drawingml/2006/chartDrawing">
    <cdr:from>
      <cdr:x>0.76791</cdr:x>
      <cdr:y>0.3472</cdr:y>
    </cdr:from>
    <cdr:to>
      <cdr:x>0.76791</cdr:x>
      <cdr:y>0.47351</cdr:y>
    </cdr:to>
    <cdr:cxnSp macro="">
      <cdr:nvCxnSpPr>
        <cdr:cNvPr id="88" name="Conector recto de flecha 87"/>
        <cdr:cNvCxnSpPr/>
      </cdr:nvCxnSpPr>
      <cdr:spPr>
        <a:xfrm xmlns:a="http://schemas.openxmlformats.org/drawingml/2006/main">
          <a:off x="17504298" y="3663300"/>
          <a:ext cx="0" cy="1332700"/>
        </a:xfrm>
        <a:prstGeom xmlns:a="http://schemas.openxmlformats.org/drawingml/2006/main" prst="straightConnector1">
          <a:avLst/>
        </a:prstGeom>
        <a:ln xmlns:a="http://schemas.openxmlformats.org/drawingml/2006/main" w="412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0.68659</cdr:x>
      <cdr:y>0.46997</cdr:y>
    </cdr:from>
    <cdr:to>
      <cdr:x>0.77365</cdr:x>
      <cdr:y>0.5403</cdr:y>
    </cdr:to>
    <cdr:sp macro="" textlink="">
      <cdr:nvSpPr>
        <cdr:cNvPr id="89" name="CuadroTexto 6"/>
        <cdr:cNvSpPr txBox="1"/>
      </cdr:nvSpPr>
      <cdr:spPr>
        <a:xfrm xmlns:a="http://schemas.openxmlformats.org/drawingml/2006/main">
          <a:off x="15522251" y="4746204"/>
          <a:ext cx="1968222" cy="71026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Pit 11</a:t>
          </a:r>
          <a:r>
            <a:rPr lang="en-US" sz="1800" baseline="0"/>
            <a:t> @ approx 8,263 ft, Tie-in</a:t>
          </a:r>
          <a:endParaRPr lang="en-US" sz="1800"/>
        </a:p>
      </cdr:txBody>
    </cdr:sp>
  </cdr:relSizeAnchor>
  <cdr:relSizeAnchor xmlns:cdr="http://schemas.openxmlformats.org/drawingml/2006/chartDrawing">
    <cdr:from>
      <cdr:x>0.91613</cdr:x>
      <cdr:y>0.48824</cdr:y>
    </cdr:from>
    <cdr:to>
      <cdr:x>0.91613</cdr:x>
      <cdr:y>0.61575</cdr:y>
    </cdr:to>
    <cdr:cxnSp macro="">
      <cdr:nvCxnSpPr>
        <cdr:cNvPr id="90" name="Conector recto de flecha 89"/>
        <cdr:cNvCxnSpPr/>
      </cdr:nvCxnSpPr>
      <cdr:spPr>
        <a:xfrm xmlns:a="http://schemas.openxmlformats.org/drawingml/2006/main">
          <a:off x="20711633" y="4930755"/>
          <a:ext cx="0" cy="1287709"/>
        </a:xfrm>
        <a:prstGeom xmlns:a="http://schemas.openxmlformats.org/drawingml/2006/main" prst="straightConnector1">
          <a:avLst/>
        </a:prstGeom>
        <a:ln xmlns:a="http://schemas.openxmlformats.org/drawingml/2006/main" w="412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0.88666</cdr:x>
      <cdr:y>0.61519</cdr:y>
    </cdr:from>
    <cdr:to>
      <cdr:x>0.97509</cdr:x>
      <cdr:y>0.70129</cdr:y>
    </cdr:to>
    <cdr:sp macro="" textlink="">
      <cdr:nvSpPr>
        <cdr:cNvPr id="91" name="CuadroTexto 6"/>
        <cdr:cNvSpPr txBox="1"/>
      </cdr:nvSpPr>
      <cdr:spPr>
        <a:xfrm xmlns:a="http://schemas.openxmlformats.org/drawingml/2006/main">
          <a:off x="20045282" y="6212815"/>
          <a:ext cx="1999195" cy="86952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aseline="0"/>
            <a:t>End of pipe@ 9980.5 ft, Bottom of tank</a:t>
          </a:r>
          <a:endParaRPr lang="en-US" sz="1800"/>
        </a:p>
      </cdr:txBody>
    </cdr:sp>
  </cdr:relSizeAnchor>
  <cdr:relSizeAnchor xmlns:cdr="http://schemas.openxmlformats.org/drawingml/2006/chartDrawing">
    <cdr:from>
      <cdr:x>0.09895</cdr:x>
      <cdr:y>0.73952</cdr:y>
    </cdr:from>
    <cdr:to>
      <cdr:x>0.09895</cdr:x>
      <cdr:y>0.79211</cdr:y>
    </cdr:to>
    <cdr:cxnSp macro="">
      <cdr:nvCxnSpPr>
        <cdr:cNvPr id="26" name="Conector recto de flecha 25"/>
        <cdr:cNvCxnSpPr/>
      </cdr:nvCxnSpPr>
      <cdr:spPr>
        <a:xfrm xmlns:a="http://schemas.openxmlformats.org/drawingml/2006/main">
          <a:off x="2261522" y="7730563"/>
          <a:ext cx="0" cy="549783"/>
        </a:xfrm>
        <a:prstGeom xmlns:a="http://schemas.openxmlformats.org/drawingml/2006/main" prst="straightConnector1">
          <a:avLst/>
        </a:prstGeom>
        <a:ln xmlns:a="http://schemas.openxmlformats.org/drawingml/2006/main" w="412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0.08494</cdr:x>
      <cdr:y>0.79178</cdr:y>
    </cdr:from>
    <cdr:to>
      <cdr:x>0.18461</cdr:x>
      <cdr:y>0.85214</cdr:y>
    </cdr:to>
    <cdr:sp macro="" textlink="">
      <cdr:nvSpPr>
        <cdr:cNvPr id="27" name="CuadroTexto 6"/>
        <cdr:cNvSpPr txBox="1"/>
      </cdr:nvSpPr>
      <cdr:spPr>
        <a:xfrm xmlns:a="http://schemas.openxmlformats.org/drawingml/2006/main">
          <a:off x="1941327" y="8276908"/>
          <a:ext cx="2277978" cy="63097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Pit 3</a:t>
          </a:r>
          <a:r>
            <a:rPr lang="en-US" sz="1800" baseline="0"/>
            <a:t> @ approx 575 ft, Tie-in</a:t>
          </a:r>
          <a:endParaRPr lang="en-US" sz="1800"/>
        </a:p>
      </cdr:txBody>
    </cdr:sp>
  </cdr:relSizeAnchor>
  <cdr:relSizeAnchor xmlns:cdr="http://schemas.openxmlformats.org/drawingml/2006/chartDrawing">
    <cdr:from>
      <cdr:x>0.32799</cdr:x>
      <cdr:y>0.5882</cdr:y>
    </cdr:from>
    <cdr:to>
      <cdr:x>0.32799</cdr:x>
      <cdr:y>0.75465</cdr:y>
    </cdr:to>
    <cdr:cxnSp macro="">
      <cdr:nvCxnSpPr>
        <cdr:cNvPr id="32" name="Conector recto de flecha 31"/>
        <cdr:cNvCxnSpPr/>
      </cdr:nvCxnSpPr>
      <cdr:spPr>
        <a:xfrm xmlns:a="http://schemas.openxmlformats.org/drawingml/2006/main">
          <a:off x="7415172" y="5940217"/>
          <a:ext cx="0" cy="1680974"/>
        </a:xfrm>
        <a:prstGeom xmlns:a="http://schemas.openxmlformats.org/drawingml/2006/main" prst="straightConnector1">
          <a:avLst/>
        </a:prstGeom>
        <a:ln xmlns:a="http://schemas.openxmlformats.org/drawingml/2006/main" w="412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0.25271</cdr:x>
      <cdr:y>0.83656</cdr:y>
    </cdr:from>
    <cdr:to>
      <cdr:x>0.35955</cdr:x>
      <cdr:y>0.90213</cdr:y>
    </cdr:to>
    <cdr:sp macro="" textlink="">
      <cdr:nvSpPr>
        <cdr:cNvPr id="33" name="CuadroTexto 6"/>
        <cdr:cNvSpPr txBox="1"/>
      </cdr:nvSpPr>
      <cdr:spPr>
        <a:xfrm xmlns:a="http://schemas.openxmlformats.org/drawingml/2006/main">
          <a:off x="5713123" y="8448398"/>
          <a:ext cx="2415401" cy="66219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Pit 5</a:t>
          </a:r>
          <a:r>
            <a:rPr lang="en-US" sz="1800" baseline="0"/>
            <a:t> @ approx 2,868 ft, Tie-in</a:t>
          </a:r>
          <a:endParaRPr lang="en-US" sz="1800"/>
        </a:p>
      </cdr:txBody>
    </cdr:sp>
  </cdr:relSizeAnchor>
  <cdr:relSizeAnchor xmlns:cdr="http://schemas.openxmlformats.org/drawingml/2006/chartDrawing">
    <cdr:from>
      <cdr:x>0.07583</cdr:x>
      <cdr:y>0.60056</cdr:y>
    </cdr:from>
    <cdr:to>
      <cdr:x>0.07583</cdr:x>
      <cdr:y>0.85965</cdr:y>
    </cdr:to>
    <cdr:cxnSp macro="">
      <cdr:nvCxnSpPr>
        <cdr:cNvPr id="35" name="Conector recto de flecha 34"/>
        <cdr:cNvCxnSpPr/>
      </cdr:nvCxnSpPr>
      <cdr:spPr>
        <a:xfrm xmlns:a="http://schemas.openxmlformats.org/drawingml/2006/main">
          <a:off x="1733110" y="6277946"/>
          <a:ext cx="0" cy="2708371"/>
        </a:xfrm>
        <a:prstGeom xmlns:a="http://schemas.openxmlformats.org/drawingml/2006/main" prst="straightConnector1">
          <a:avLst/>
        </a:prstGeom>
        <a:ln xmlns:a="http://schemas.openxmlformats.org/drawingml/2006/main" w="412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0.07025</cdr:x>
      <cdr:y>0.86114</cdr:y>
    </cdr:from>
    <cdr:to>
      <cdr:x>0.15169</cdr:x>
      <cdr:y>0.92052</cdr:y>
    </cdr:to>
    <cdr:sp macro="" textlink="">
      <cdr:nvSpPr>
        <cdr:cNvPr id="38" name="CuadroTexto 6"/>
        <cdr:cNvSpPr txBox="1"/>
      </cdr:nvSpPr>
      <cdr:spPr>
        <a:xfrm xmlns:a="http://schemas.openxmlformats.org/drawingml/2006/main">
          <a:off x="1605564" y="9001916"/>
          <a:ext cx="1861327" cy="62072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Pit 2</a:t>
          </a:r>
          <a:r>
            <a:rPr lang="en-US" sz="1800" baseline="0"/>
            <a:t> @ 315 ft, Air release valve</a:t>
          </a:r>
          <a:endParaRPr lang="en-US" sz="1800"/>
        </a:p>
      </cdr:txBody>
    </cdr:sp>
  </cdr:relSizeAnchor>
  <cdr:relSizeAnchor xmlns:cdr="http://schemas.openxmlformats.org/drawingml/2006/chartDrawing">
    <cdr:from>
      <cdr:x>0.04975</cdr:x>
      <cdr:y>0.92367</cdr:y>
    </cdr:from>
    <cdr:to>
      <cdr:x>0.14505</cdr:x>
      <cdr:y>0.98614</cdr:y>
    </cdr:to>
    <cdr:sp macro="" textlink="">
      <cdr:nvSpPr>
        <cdr:cNvPr id="74" name="CuadroTexto 6"/>
        <cdr:cNvSpPr txBox="1"/>
      </cdr:nvSpPr>
      <cdr:spPr>
        <a:xfrm xmlns:a="http://schemas.openxmlformats.org/drawingml/2006/main">
          <a:off x="1124730" y="9328120"/>
          <a:ext cx="2154590" cy="63088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Pit 1</a:t>
          </a:r>
          <a:r>
            <a:rPr lang="en-US" sz="1800" baseline="0"/>
            <a:t> @ 170 ft,  near pump station</a:t>
          </a:r>
          <a:endParaRPr lang="en-US" sz="1800"/>
        </a:p>
      </cdr:txBody>
    </cdr:sp>
  </cdr:relSizeAnchor>
  <cdr:relSizeAnchor xmlns:cdr="http://schemas.openxmlformats.org/drawingml/2006/chartDrawing">
    <cdr:from>
      <cdr:x>0.5319</cdr:x>
      <cdr:y>0.53013</cdr:y>
    </cdr:from>
    <cdr:to>
      <cdr:x>0.5319</cdr:x>
      <cdr:y>0.76659</cdr:y>
    </cdr:to>
    <cdr:cxnSp macro="">
      <cdr:nvCxnSpPr>
        <cdr:cNvPr id="36" name="Conector recto de flecha 35"/>
        <cdr:cNvCxnSpPr/>
      </cdr:nvCxnSpPr>
      <cdr:spPr>
        <a:xfrm xmlns:a="http://schemas.openxmlformats.org/drawingml/2006/main">
          <a:off x="12055990" y="5886224"/>
          <a:ext cx="0" cy="2625517"/>
        </a:xfrm>
        <a:prstGeom xmlns:a="http://schemas.openxmlformats.org/drawingml/2006/main" prst="straightConnector1">
          <a:avLst/>
        </a:prstGeom>
        <a:ln xmlns:a="http://schemas.openxmlformats.org/drawingml/2006/main" w="412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0.47614</cdr:x>
      <cdr:y>0.77536</cdr:y>
    </cdr:from>
    <cdr:to>
      <cdr:x>0.58831</cdr:x>
      <cdr:y>0.84198</cdr:y>
    </cdr:to>
    <cdr:sp macro="" textlink="">
      <cdr:nvSpPr>
        <cdr:cNvPr id="37" name="CuadroTexto 6"/>
        <cdr:cNvSpPr txBox="1"/>
      </cdr:nvSpPr>
      <cdr:spPr>
        <a:xfrm xmlns:a="http://schemas.openxmlformats.org/drawingml/2006/main">
          <a:off x="10792263" y="8609152"/>
          <a:ext cx="2542456" cy="7397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Pit 8</a:t>
          </a:r>
          <a:r>
            <a:rPr lang="en-US" sz="1800" baseline="0"/>
            <a:t> @  approx 5,621 ft, Tie-in</a:t>
          </a:r>
          <a:endParaRPr lang="en-US" sz="1800"/>
        </a:p>
      </cdr:txBody>
    </cdr:sp>
  </cdr:relSizeAnchor>
  <cdr:relSizeAnchor xmlns:cdr="http://schemas.openxmlformats.org/drawingml/2006/chartDrawing">
    <cdr:from>
      <cdr:x>0.92719</cdr:x>
      <cdr:y>0.11422</cdr:y>
    </cdr:from>
    <cdr:to>
      <cdr:x>0.9871</cdr:x>
      <cdr:y>0.18317</cdr:y>
    </cdr:to>
    <cdr:sp macro="" textlink="">
      <cdr:nvSpPr>
        <cdr:cNvPr id="42" name="CuadroTexto 6"/>
        <cdr:cNvSpPr txBox="1"/>
      </cdr:nvSpPr>
      <cdr:spPr>
        <a:xfrm xmlns:a="http://schemas.openxmlformats.org/drawingml/2006/main">
          <a:off x="21135084" y="1205082"/>
          <a:ext cx="1365629" cy="72749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aseline="0"/>
            <a:t>Water level at weir</a:t>
          </a:r>
          <a:endParaRPr lang="en-US" sz="1800"/>
        </a:p>
      </cdr:txBody>
    </cdr:sp>
  </cdr:relSizeAnchor>
  <cdr:relSizeAnchor xmlns:cdr="http://schemas.openxmlformats.org/drawingml/2006/chartDrawing">
    <cdr:from>
      <cdr:x>0.37245</cdr:x>
      <cdr:y>0.5998</cdr:y>
    </cdr:from>
    <cdr:to>
      <cdr:x>0.37245</cdr:x>
      <cdr:y>0.65701</cdr:y>
    </cdr:to>
    <cdr:cxnSp macro="">
      <cdr:nvCxnSpPr>
        <cdr:cNvPr id="43" name="Conector recto de flecha 42"/>
        <cdr:cNvCxnSpPr/>
      </cdr:nvCxnSpPr>
      <cdr:spPr>
        <a:xfrm xmlns:a="http://schemas.openxmlformats.org/drawingml/2006/main">
          <a:off x="8489927" y="6328441"/>
          <a:ext cx="0" cy="603622"/>
        </a:xfrm>
        <a:prstGeom xmlns:a="http://schemas.openxmlformats.org/drawingml/2006/main" prst="straightConnector1">
          <a:avLst/>
        </a:prstGeom>
        <a:ln xmlns:a="http://schemas.openxmlformats.org/drawingml/2006/main" w="412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0.34543</cdr:x>
      <cdr:y>0.66525</cdr:y>
    </cdr:from>
    <cdr:to>
      <cdr:x>0.45376</cdr:x>
      <cdr:y>0.72402</cdr:y>
    </cdr:to>
    <cdr:sp macro="" textlink="">
      <cdr:nvSpPr>
        <cdr:cNvPr id="39" name="CuadroTexto 6"/>
        <cdr:cNvSpPr txBox="1"/>
      </cdr:nvSpPr>
      <cdr:spPr>
        <a:xfrm xmlns:a="http://schemas.openxmlformats.org/drawingml/2006/main">
          <a:off x="7809344" y="6718300"/>
          <a:ext cx="2449203" cy="59351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Pit 7</a:t>
          </a:r>
          <a:r>
            <a:rPr lang="en-US" sz="1800" baseline="0"/>
            <a:t> @ approx 3,720 ft, Tie-in</a:t>
          </a:r>
          <a:endParaRPr lang="en-US" sz="1800"/>
        </a:p>
      </cdr:txBody>
    </cdr:sp>
  </cdr:relSizeAnchor>
  <cdr:relSizeAnchor xmlns:cdr="http://schemas.openxmlformats.org/drawingml/2006/chartDrawing">
    <cdr:from>
      <cdr:x>0.85937</cdr:x>
      <cdr:y>0.44949</cdr:y>
    </cdr:from>
    <cdr:to>
      <cdr:x>0.85937</cdr:x>
      <cdr:y>0.51876</cdr:y>
    </cdr:to>
    <cdr:cxnSp macro="">
      <cdr:nvCxnSpPr>
        <cdr:cNvPr id="44" name="Conector recto de flecha 43"/>
        <cdr:cNvCxnSpPr/>
      </cdr:nvCxnSpPr>
      <cdr:spPr>
        <a:xfrm xmlns:a="http://schemas.openxmlformats.org/drawingml/2006/main">
          <a:off x="19641173" y="4698688"/>
          <a:ext cx="0" cy="724158"/>
        </a:xfrm>
        <a:prstGeom xmlns:a="http://schemas.openxmlformats.org/drawingml/2006/main" prst="straightConnector1">
          <a:avLst/>
        </a:prstGeom>
        <a:ln xmlns:a="http://schemas.openxmlformats.org/drawingml/2006/main" w="412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0.82587</cdr:x>
      <cdr:y>0.533</cdr:y>
    </cdr:from>
    <cdr:to>
      <cdr:x>0.9057</cdr:x>
      <cdr:y>0.59186</cdr:y>
    </cdr:to>
    <cdr:sp macro="" textlink="">
      <cdr:nvSpPr>
        <cdr:cNvPr id="45" name="CuadroTexto 6"/>
        <cdr:cNvSpPr txBox="1"/>
      </cdr:nvSpPr>
      <cdr:spPr>
        <a:xfrm xmlns:a="http://schemas.openxmlformats.org/drawingml/2006/main">
          <a:off x="18670876" y="5382793"/>
          <a:ext cx="1804769" cy="59442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Pit 13</a:t>
          </a:r>
          <a:r>
            <a:rPr lang="en-US" sz="1800" baseline="0"/>
            <a:t> @ 9,322 ft, End of liner</a:t>
          </a:r>
          <a:endParaRPr lang="en-US" sz="1800"/>
        </a:p>
      </cdr:txBody>
    </cdr:sp>
  </cdr:relSizeAnchor>
  <cdr:relSizeAnchor xmlns:cdr="http://schemas.openxmlformats.org/drawingml/2006/chartDrawing">
    <cdr:from>
      <cdr:x>0.1994</cdr:x>
      <cdr:y>0.68791</cdr:y>
    </cdr:from>
    <cdr:to>
      <cdr:x>0.1994</cdr:x>
      <cdr:y>0.90545</cdr:y>
    </cdr:to>
    <cdr:cxnSp macro="">
      <cdr:nvCxnSpPr>
        <cdr:cNvPr id="34" name="Conector recto de flecha 33"/>
        <cdr:cNvCxnSpPr/>
      </cdr:nvCxnSpPr>
      <cdr:spPr>
        <a:xfrm xmlns:a="http://schemas.openxmlformats.org/drawingml/2006/main">
          <a:off x="4507893" y="6947181"/>
          <a:ext cx="0" cy="2196931"/>
        </a:xfrm>
        <a:prstGeom xmlns:a="http://schemas.openxmlformats.org/drawingml/2006/main" prst="straightConnector1">
          <a:avLst/>
        </a:prstGeom>
        <a:ln xmlns:a="http://schemas.openxmlformats.org/drawingml/2006/main" w="4127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0.1792</cdr:x>
      <cdr:y>0.90704</cdr:y>
    </cdr:from>
    <cdr:to>
      <cdr:x>0.28604</cdr:x>
      <cdr:y>0.97261</cdr:y>
    </cdr:to>
    <cdr:sp macro="" textlink="">
      <cdr:nvSpPr>
        <cdr:cNvPr id="46" name="CuadroTexto 6"/>
        <cdr:cNvSpPr txBox="1"/>
      </cdr:nvSpPr>
      <cdr:spPr>
        <a:xfrm xmlns:a="http://schemas.openxmlformats.org/drawingml/2006/main">
          <a:off x="4051300" y="9160164"/>
          <a:ext cx="2415401" cy="66218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Pit 4</a:t>
          </a:r>
          <a:r>
            <a:rPr lang="en-US" sz="1800" baseline="0"/>
            <a:t> @ approx 1,742 ft, Tie-in</a:t>
          </a:r>
          <a:endParaRPr lang="en-US" sz="1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5"/>
  <sheetViews>
    <sheetView tabSelected="1" zoomScale="115" zoomScaleNormal="115" workbookViewId="0">
      <selection activeCell="G9" sqref="G9:J9"/>
    </sheetView>
  </sheetViews>
  <sheetFormatPr baseColWidth="10" defaultColWidth="11" defaultRowHeight="12.75" x14ac:dyDescent="0.2"/>
  <cols>
    <col min="1" max="5" width="8.375" style="4" customWidth="1"/>
    <col min="6" max="6" width="10.125" style="4" customWidth="1"/>
    <col min="7" max="7" width="10.875" style="4" customWidth="1"/>
    <col min="8" max="8" width="20.625" style="4" customWidth="1"/>
    <col min="9" max="12" width="17.5" style="4" customWidth="1"/>
    <col min="13" max="14" width="11" style="4" customWidth="1"/>
    <col min="15" max="16384" width="11" style="4"/>
  </cols>
  <sheetData>
    <row r="1" spans="1:14" x14ac:dyDescent="0.2">
      <c r="A1" s="1"/>
      <c r="B1" s="1"/>
      <c r="C1" s="1"/>
      <c r="D1" s="1"/>
      <c r="E1" s="1"/>
      <c r="F1" s="1"/>
      <c r="G1" s="1"/>
    </row>
    <row r="2" spans="1:14" x14ac:dyDescent="0.2">
      <c r="A2" s="1"/>
      <c r="B2" s="1"/>
      <c r="C2" s="1"/>
      <c r="D2" s="1"/>
      <c r="E2" s="1"/>
      <c r="F2" s="1"/>
      <c r="G2" s="1"/>
    </row>
    <row r="3" spans="1:14" ht="18.75" x14ac:dyDescent="0.3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16"/>
      <c r="L3" s="16"/>
    </row>
    <row r="4" spans="1:14" x14ac:dyDescent="0.2">
      <c r="A4" s="1"/>
      <c r="B4" s="1"/>
      <c r="C4" s="1"/>
      <c r="D4" s="1"/>
      <c r="E4" s="1"/>
      <c r="F4" s="1"/>
      <c r="G4" s="1"/>
    </row>
    <row r="5" spans="1:14" x14ac:dyDescent="0.2">
      <c r="A5" s="50" t="s">
        <v>10</v>
      </c>
      <c r="B5" s="50"/>
      <c r="C5" s="50"/>
      <c r="D5" s="50"/>
      <c r="E5" s="50"/>
      <c r="F5" s="50"/>
      <c r="G5" s="47" t="s">
        <v>82</v>
      </c>
      <c r="H5" s="47"/>
      <c r="I5" s="47"/>
      <c r="J5" s="47"/>
      <c r="K5" s="17"/>
      <c r="L5" s="17"/>
      <c r="M5" s="10"/>
      <c r="N5" s="9"/>
    </row>
    <row r="6" spans="1:14" x14ac:dyDescent="0.2">
      <c r="A6" s="50" t="s">
        <v>0</v>
      </c>
      <c r="B6" s="50"/>
      <c r="C6" s="50"/>
      <c r="D6" s="50"/>
      <c r="E6" s="50"/>
      <c r="F6" s="50"/>
      <c r="G6" s="47" t="s">
        <v>76</v>
      </c>
      <c r="H6" s="47"/>
      <c r="I6" s="47"/>
      <c r="J6" s="47"/>
      <c r="K6" s="17"/>
      <c r="L6" s="17"/>
      <c r="M6" s="10"/>
      <c r="N6" s="9"/>
    </row>
    <row r="7" spans="1:14" x14ac:dyDescent="0.2">
      <c r="A7" s="50" t="s">
        <v>16</v>
      </c>
      <c r="B7" s="50"/>
      <c r="C7" s="50"/>
      <c r="D7" s="50"/>
      <c r="E7" s="50"/>
      <c r="F7" s="50"/>
      <c r="G7" s="48" t="s">
        <v>75</v>
      </c>
      <c r="H7" s="48"/>
      <c r="I7" s="48"/>
      <c r="J7" s="48"/>
      <c r="K7" s="18"/>
      <c r="L7" s="18"/>
      <c r="M7" s="10"/>
      <c r="N7" s="9"/>
    </row>
    <row r="8" spans="1:14" x14ac:dyDescent="0.2">
      <c r="A8" s="50" t="s">
        <v>1</v>
      </c>
      <c r="B8" s="50"/>
      <c r="C8" s="50"/>
      <c r="D8" s="50"/>
      <c r="E8" s="50"/>
      <c r="F8" s="50"/>
      <c r="G8" s="49" t="s">
        <v>77</v>
      </c>
      <c r="H8" s="49"/>
      <c r="I8" s="49"/>
      <c r="J8" s="49"/>
      <c r="K8" s="19"/>
      <c r="L8" s="19"/>
      <c r="M8" s="11"/>
      <c r="N8" s="9"/>
    </row>
    <row r="9" spans="1:14" x14ac:dyDescent="0.2">
      <c r="A9" s="50" t="s">
        <v>11</v>
      </c>
      <c r="B9" s="50"/>
      <c r="C9" s="50"/>
      <c r="D9" s="50"/>
      <c r="E9" s="50"/>
      <c r="F9" s="50"/>
      <c r="G9" s="47" t="s">
        <v>78</v>
      </c>
      <c r="H9" s="47"/>
      <c r="I9" s="47"/>
      <c r="J9" s="47"/>
      <c r="K9" s="17"/>
      <c r="L9" s="17"/>
      <c r="M9" s="10"/>
      <c r="N9" s="9"/>
    </row>
    <row r="10" spans="1:14" x14ac:dyDescent="0.2">
      <c r="A10" s="50" t="s">
        <v>2</v>
      </c>
      <c r="B10" s="50"/>
      <c r="C10" s="50"/>
      <c r="D10" s="50"/>
      <c r="E10" s="50"/>
      <c r="F10" s="50"/>
      <c r="G10" s="48" t="s">
        <v>79</v>
      </c>
      <c r="H10" s="48"/>
      <c r="I10" s="48"/>
      <c r="J10" s="48"/>
      <c r="K10" s="18"/>
      <c r="L10" s="18"/>
      <c r="M10" s="11"/>
      <c r="N10" s="9"/>
    </row>
    <row r="11" spans="1:14" x14ac:dyDescent="0.2">
      <c r="A11" s="50" t="s">
        <v>3</v>
      </c>
      <c r="B11" s="50"/>
      <c r="C11" s="50"/>
      <c r="D11" s="50"/>
      <c r="E11" s="50"/>
      <c r="F11" s="50"/>
      <c r="G11" s="47" t="s">
        <v>80</v>
      </c>
      <c r="H11" s="47"/>
      <c r="I11" s="47"/>
      <c r="J11" s="47"/>
      <c r="K11" s="17"/>
      <c r="L11" s="17"/>
      <c r="M11" s="10"/>
      <c r="N11" s="9"/>
    </row>
    <row r="12" spans="1:14" x14ac:dyDescent="0.2">
      <c r="A12" s="50" t="s">
        <v>12</v>
      </c>
      <c r="B12" s="50"/>
      <c r="C12" s="50"/>
      <c r="D12" s="50"/>
      <c r="E12" s="50"/>
      <c r="F12" s="50"/>
      <c r="G12" s="47" t="s">
        <v>81</v>
      </c>
      <c r="H12" s="47"/>
      <c r="I12" s="47"/>
      <c r="J12" s="47"/>
      <c r="K12" s="17"/>
      <c r="L12" s="17"/>
      <c r="M12" s="10"/>
      <c r="N12" s="9"/>
    </row>
    <row r="13" spans="1:14" x14ac:dyDescent="0.2">
      <c r="A13" s="50" t="s">
        <v>13</v>
      </c>
      <c r="B13" s="50"/>
      <c r="C13" s="50"/>
      <c r="D13" s="50"/>
      <c r="E13" s="50"/>
      <c r="F13" s="50"/>
      <c r="G13" s="47" t="s">
        <v>18</v>
      </c>
      <c r="H13" s="47"/>
      <c r="I13" s="47"/>
      <c r="J13" s="47"/>
      <c r="K13" s="17"/>
      <c r="L13" s="17"/>
      <c r="M13" s="10"/>
      <c r="N13" s="9"/>
    </row>
    <row r="14" spans="1:14" x14ac:dyDescent="0.2">
      <c r="A14" s="2"/>
      <c r="B14" s="2"/>
      <c r="C14" s="2"/>
      <c r="D14" s="3"/>
      <c r="E14" s="3"/>
      <c r="F14" s="3"/>
      <c r="G14" s="3"/>
    </row>
    <row r="15" spans="1:14" ht="14.25" customHeight="1" x14ac:dyDescent="0.2">
      <c r="A15" s="55" t="s">
        <v>22</v>
      </c>
      <c r="B15" s="55" t="s">
        <v>23</v>
      </c>
      <c r="C15" s="55" t="s">
        <v>24</v>
      </c>
      <c r="D15" s="55" t="s">
        <v>25</v>
      </c>
      <c r="E15" s="55" t="s">
        <v>8</v>
      </c>
      <c r="F15" s="52" t="s">
        <v>9</v>
      </c>
      <c r="G15" s="53" t="s">
        <v>15</v>
      </c>
      <c r="H15" s="6"/>
      <c r="I15" s="51" t="s">
        <v>4</v>
      </c>
      <c r="J15" s="51"/>
    </row>
    <row r="16" spans="1:14" ht="36.75" customHeight="1" x14ac:dyDescent="0.2">
      <c r="A16" s="55"/>
      <c r="B16" s="55"/>
      <c r="C16" s="55"/>
      <c r="D16" s="55"/>
      <c r="E16" s="55"/>
      <c r="F16" s="52"/>
      <c r="G16" s="54"/>
      <c r="H16" s="6" t="s">
        <v>7</v>
      </c>
      <c r="I16" s="6" t="s">
        <v>5</v>
      </c>
      <c r="J16" s="6" t="s">
        <v>6</v>
      </c>
      <c r="K16" s="13"/>
      <c r="L16" s="13"/>
    </row>
    <row r="17" spans="1:15" ht="12" customHeight="1" x14ac:dyDescent="0.2">
      <c r="A17" s="24">
        <f>Tabelle2!A5</f>
        <v>0</v>
      </c>
      <c r="B17" s="22">
        <f t="shared" ref="B17" si="0">A18</f>
        <v>125</v>
      </c>
      <c r="C17" s="7">
        <f>Tabelle2!B5</f>
        <v>-2.25</v>
      </c>
      <c r="D17" s="7">
        <f t="shared" ref="D17" si="1">C18</f>
        <v>-2.25</v>
      </c>
      <c r="E17" s="8">
        <f t="shared" ref="E17:E48" si="2">D17-C17</f>
        <v>0</v>
      </c>
      <c r="F17" s="36" t="s">
        <v>17</v>
      </c>
      <c r="G17" s="39" t="s">
        <v>56</v>
      </c>
      <c r="H17" s="33" t="s">
        <v>36</v>
      </c>
      <c r="I17" s="7"/>
      <c r="J17" s="7" t="str">
        <f t="shared" ref="J17:J48" si="3">IF(N17=0, " ", IF(N17 &gt; 0, "Up ~" &amp; TEXT(ABS(N17),0) &amp;"° @ " &amp; TEXT(B17, "0,00") &amp; " ft", "Down ~" &amp; TEXT(ABS(N17),0) &amp;"° @ " &amp; TEXT(B17, "0,00") &amp; " ft"))</f>
        <v>Up ~5° @ 125 ft</v>
      </c>
      <c r="K17" s="14"/>
      <c r="L17" s="14"/>
      <c r="M17" s="12">
        <f t="shared" ref="M17:M48" si="4">DEGREES(ATAN((D17-C17)/(B17-A17)))</f>
        <v>0</v>
      </c>
      <c r="N17" s="12">
        <f>M18-M17</f>
        <v>4.7509968725595089</v>
      </c>
    </row>
    <row r="18" spans="1:15" ht="14.25" customHeight="1" x14ac:dyDescent="0.2">
      <c r="A18" s="24">
        <f>Tabelle2!A6</f>
        <v>125</v>
      </c>
      <c r="B18" s="22">
        <f t="shared" ref="B18:B58" si="5">A19</f>
        <v>170</v>
      </c>
      <c r="C18" s="7">
        <f>Tabelle2!B6</f>
        <v>-2.25</v>
      </c>
      <c r="D18" s="7">
        <f t="shared" ref="D18:D58" si="6">C19</f>
        <v>1.49</v>
      </c>
      <c r="E18" s="8">
        <f t="shared" si="2"/>
        <v>3.74</v>
      </c>
      <c r="F18" s="37"/>
      <c r="G18" s="40"/>
      <c r="H18" s="35"/>
      <c r="I18" s="26" t="s">
        <v>28</v>
      </c>
      <c r="J18" s="7" t="str">
        <f t="shared" si="3"/>
        <v>Down ~1° @ 170 ft</v>
      </c>
      <c r="K18" s="14"/>
      <c r="L18" s="14"/>
      <c r="M18" s="12">
        <f t="shared" si="4"/>
        <v>4.7509968725595089</v>
      </c>
      <c r="N18" s="12">
        <f t="shared" ref="N18:N23" si="7">M19-M18</f>
        <v>-1.2412522827209944</v>
      </c>
      <c r="O18" s="12"/>
    </row>
    <row r="19" spans="1:15" ht="15" customHeight="1" x14ac:dyDescent="0.2">
      <c r="A19" s="24">
        <f>Tabelle2!A7</f>
        <v>170</v>
      </c>
      <c r="B19" s="22">
        <f t="shared" si="5"/>
        <v>177.5</v>
      </c>
      <c r="C19" s="7">
        <f>Tabelle2!B7</f>
        <v>1.49</v>
      </c>
      <c r="D19" s="7">
        <f t="shared" si="6"/>
        <v>1.95</v>
      </c>
      <c r="E19" s="8">
        <f t="shared" si="2"/>
        <v>0.45999999999999996</v>
      </c>
      <c r="F19" s="37"/>
      <c r="G19" s="40"/>
      <c r="H19" s="35"/>
      <c r="I19" s="26"/>
      <c r="J19" s="7" t="str">
        <f t="shared" si="3"/>
        <v>Up ~32° @ 178 ft</v>
      </c>
      <c r="K19" s="14"/>
      <c r="L19" s="14"/>
      <c r="M19" s="12">
        <f t="shared" si="4"/>
        <v>3.5097445898385145</v>
      </c>
      <c r="N19" s="12">
        <f t="shared" si="7"/>
        <v>31.73229196881363</v>
      </c>
      <c r="O19" s="12"/>
    </row>
    <row r="20" spans="1:15" ht="15" customHeight="1" x14ac:dyDescent="0.2">
      <c r="A20" s="24">
        <f>Tabelle2!A8</f>
        <v>177.5</v>
      </c>
      <c r="B20" s="22">
        <f t="shared" si="5"/>
        <v>183.02</v>
      </c>
      <c r="C20" s="7">
        <f>Tabelle2!B8</f>
        <v>1.95</v>
      </c>
      <c r="D20" s="7">
        <f t="shared" si="6"/>
        <v>5.85</v>
      </c>
      <c r="E20" s="8">
        <f t="shared" si="2"/>
        <v>3.8999999999999995</v>
      </c>
      <c r="F20" s="37"/>
      <c r="G20" s="40"/>
      <c r="H20" s="34"/>
      <c r="I20" s="7"/>
      <c r="J20" s="7" t="str">
        <f t="shared" si="3"/>
        <v>Down ~34° @ 183 ft</v>
      </c>
      <c r="K20" s="14"/>
      <c r="L20" s="14"/>
      <c r="M20" s="12">
        <f t="shared" si="4"/>
        <v>35.242036558652146</v>
      </c>
      <c r="N20" s="12">
        <f>M21-M20</f>
        <v>-34.304410888640682</v>
      </c>
      <c r="O20" s="12"/>
    </row>
    <row r="21" spans="1:15" ht="15" customHeight="1" x14ac:dyDescent="0.2">
      <c r="A21" s="24">
        <f>Tabelle2!A9</f>
        <v>183.02</v>
      </c>
      <c r="B21" s="22">
        <f t="shared" si="5"/>
        <v>315</v>
      </c>
      <c r="C21" s="7">
        <f>Tabelle2!B9</f>
        <v>5.85</v>
      </c>
      <c r="D21" s="7">
        <f t="shared" si="6"/>
        <v>8.01</v>
      </c>
      <c r="E21" s="8">
        <f t="shared" si="2"/>
        <v>2.16</v>
      </c>
      <c r="F21" s="37"/>
      <c r="G21" s="41"/>
      <c r="H21" s="28" t="s">
        <v>31</v>
      </c>
      <c r="I21" s="7"/>
      <c r="J21" s="7" t="str">
        <f t="shared" si="3"/>
        <v>Down ~1° @ 315 ft</v>
      </c>
      <c r="K21" s="14"/>
      <c r="L21" s="14"/>
      <c r="M21" s="12">
        <f t="shared" si="4"/>
        <v>0.93762567001146657</v>
      </c>
      <c r="N21" s="12">
        <f t="shared" si="7"/>
        <v>-0.93762567001146657</v>
      </c>
      <c r="O21" s="12"/>
    </row>
    <row r="22" spans="1:15" ht="12.75" customHeight="1" x14ac:dyDescent="0.2">
      <c r="A22" s="24">
        <f>Tabelle2!A10</f>
        <v>315</v>
      </c>
      <c r="B22" s="22">
        <f t="shared" si="5"/>
        <v>351</v>
      </c>
      <c r="C22" s="7">
        <f>Tabelle2!B10</f>
        <v>8.01</v>
      </c>
      <c r="D22" s="7">
        <f t="shared" si="6"/>
        <v>8.01</v>
      </c>
      <c r="E22" s="8">
        <f t="shared" si="2"/>
        <v>0</v>
      </c>
      <c r="F22" s="37"/>
      <c r="G22" s="39" t="s">
        <v>57</v>
      </c>
      <c r="H22" s="45" t="s">
        <v>36</v>
      </c>
      <c r="I22" s="7"/>
      <c r="J22" s="7" t="str">
        <f t="shared" si="3"/>
        <v>Down ~2° @ 351 ft</v>
      </c>
      <c r="K22" s="14"/>
      <c r="L22" s="14"/>
      <c r="M22" s="12">
        <f t="shared" si="4"/>
        <v>0</v>
      </c>
      <c r="N22" s="12">
        <f t="shared" si="7"/>
        <v>-2.4812648011958207</v>
      </c>
      <c r="O22" s="12"/>
    </row>
    <row r="23" spans="1:15" ht="15" customHeight="1" x14ac:dyDescent="0.2">
      <c r="A23" s="24">
        <f>Tabelle2!A11</f>
        <v>351</v>
      </c>
      <c r="B23" s="22">
        <f t="shared" si="5"/>
        <v>357</v>
      </c>
      <c r="C23" s="7">
        <f>Tabelle2!B11</f>
        <v>8.01</v>
      </c>
      <c r="D23" s="7">
        <f t="shared" si="6"/>
        <v>7.75</v>
      </c>
      <c r="E23" s="15">
        <f t="shared" si="2"/>
        <v>-0.25999999999999979</v>
      </c>
      <c r="F23" s="37"/>
      <c r="G23" s="40"/>
      <c r="H23" s="45"/>
      <c r="I23" s="7"/>
      <c r="J23" s="7" t="str">
        <f t="shared" si="3"/>
        <v>Down ~0° @ 357 ft</v>
      </c>
      <c r="K23" s="14"/>
      <c r="L23" s="14"/>
      <c r="M23" s="12">
        <f t="shared" si="4"/>
        <v>-2.4812648011958207</v>
      </c>
      <c r="N23" s="12">
        <f t="shared" si="7"/>
        <v>-0.42513129493086588</v>
      </c>
    </row>
    <row r="24" spans="1:15" ht="14.25" customHeight="1" x14ac:dyDescent="0.2">
      <c r="A24" s="24">
        <f>Tabelle2!A12</f>
        <v>357</v>
      </c>
      <c r="B24" s="22">
        <f t="shared" si="5"/>
        <v>418.06</v>
      </c>
      <c r="C24" s="7">
        <f>Tabelle2!B12</f>
        <v>7.75</v>
      </c>
      <c r="D24" s="7">
        <f t="shared" si="6"/>
        <v>4.6500000000000004</v>
      </c>
      <c r="E24" s="15">
        <f t="shared" si="2"/>
        <v>-3.0999999999999996</v>
      </c>
      <c r="F24" s="37"/>
      <c r="G24" s="40"/>
      <c r="H24" s="45"/>
      <c r="I24" s="7"/>
      <c r="J24" s="7" t="str">
        <f t="shared" si="3"/>
        <v>Up ~2° @ 418 ft</v>
      </c>
      <c r="K24" s="14"/>
      <c r="L24" s="14"/>
      <c r="M24" s="12">
        <f t="shared" si="4"/>
        <v>-2.9063960961266866</v>
      </c>
      <c r="N24" s="12">
        <f>M25-M24</f>
        <v>1.9737209326265206</v>
      </c>
    </row>
    <row r="25" spans="1:15" ht="15" customHeight="1" x14ac:dyDescent="0.2">
      <c r="A25" s="24">
        <f>Tabelle2!A13</f>
        <v>418.06</v>
      </c>
      <c r="B25" s="22">
        <f t="shared" si="5"/>
        <v>493</v>
      </c>
      <c r="C25" s="7">
        <f>Tabelle2!B13</f>
        <v>4.6500000000000004</v>
      </c>
      <c r="D25" s="7">
        <f t="shared" si="6"/>
        <v>3.43</v>
      </c>
      <c r="E25" s="15">
        <f t="shared" si="2"/>
        <v>-1.2200000000000002</v>
      </c>
      <c r="F25" s="37"/>
      <c r="G25" s="40"/>
      <c r="H25" s="45"/>
      <c r="I25" s="7"/>
      <c r="J25" s="7" t="str">
        <f t="shared" si="3"/>
        <v>Down ~26° @ 493 ft</v>
      </c>
      <c r="K25" s="14"/>
      <c r="L25" s="14"/>
      <c r="M25" s="12">
        <f t="shared" si="4"/>
        <v>-0.93267516350016588</v>
      </c>
      <c r="N25" s="12">
        <f t="shared" ref="N25:N88" si="8">M26-M25</f>
        <v>-25.547114499856583</v>
      </c>
    </row>
    <row r="26" spans="1:15" ht="15" customHeight="1" x14ac:dyDescent="0.2">
      <c r="A26" s="24">
        <f>Tabelle2!A14</f>
        <v>493</v>
      </c>
      <c r="B26" s="22">
        <f t="shared" si="5"/>
        <v>498.38</v>
      </c>
      <c r="C26" s="7">
        <f>Tabelle2!B14</f>
        <v>3.43</v>
      </c>
      <c r="D26" s="7">
        <f t="shared" si="6"/>
        <v>0.75</v>
      </c>
      <c r="E26" s="15">
        <f t="shared" si="2"/>
        <v>-2.68</v>
      </c>
      <c r="F26" s="37"/>
      <c r="G26" s="40"/>
      <c r="H26" s="27" t="s">
        <v>32</v>
      </c>
      <c r="I26" s="26"/>
      <c r="J26" s="7" t="str">
        <f t="shared" si="3"/>
        <v>Up ~26° @ 498 ft</v>
      </c>
      <c r="K26" s="14"/>
      <c r="L26" s="14"/>
      <c r="M26" s="12">
        <f t="shared" si="4"/>
        <v>-26.479789663356748</v>
      </c>
      <c r="N26" s="12">
        <f t="shared" si="8"/>
        <v>25.834109489992301</v>
      </c>
    </row>
    <row r="27" spans="1:15" ht="12.75" customHeight="1" x14ac:dyDescent="0.2">
      <c r="A27" s="24">
        <f>Tabelle2!A15</f>
        <v>498.38</v>
      </c>
      <c r="B27" s="22">
        <f t="shared" si="5"/>
        <v>525</v>
      </c>
      <c r="C27" s="7">
        <f>Tabelle2!B15</f>
        <v>0.75</v>
      </c>
      <c r="D27" s="7">
        <f t="shared" si="6"/>
        <v>0.45</v>
      </c>
      <c r="E27" s="15">
        <f t="shared" si="2"/>
        <v>-0.3</v>
      </c>
      <c r="F27" s="37"/>
      <c r="G27" s="40"/>
      <c r="H27" s="45" t="s">
        <v>36</v>
      </c>
      <c r="I27" s="26" t="s">
        <v>29</v>
      </c>
      <c r="J27" s="7" t="str">
        <f t="shared" si="3"/>
        <v>Up ~0° @ 525 ft</v>
      </c>
      <c r="K27" s="14"/>
      <c r="L27" s="14"/>
      <c r="M27" s="12">
        <f t="shared" si="4"/>
        <v>-0.64568017336444539</v>
      </c>
      <c r="N27" s="12">
        <f t="shared" si="8"/>
        <v>7.2741475680959233E-2</v>
      </c>
    </row>
    <row r="28" spans="1:15" customFormat="1" ht="12" customHeight="1" x14ac:dyDescent="0.2">
      <c r="A28" s="24">
        <f>Tabelle2!A16</f>
        <v>525</v>
      </c>
      <c r="B28" s="22">
        <f t="shared" si="5"/>
        <v>535</v>
      </c>
      <c r="C28" s="7">
        <f>Tabelle2!B16</f>
        <v>0.45</v>
      </c>
      <c r="D28" s="7">
        <f t="shared" si="6"/>
        <v>0.35</v>
      </c>
      <c r="E28" s="15">
        <f t="shared" si="2"/>
        <v>-0.10000000000000003</v>
      </c>
      <c r="F28" s="37"/>
      <c r="G28" s="40"/>
      <c r="H28" s="45"/>
      <c r="I28" s="26" t="s">
        <v>30</v>
      </c>
      <c r="J28" s="7" t="str">
        <f t="shared" si="3"/>
        <v>Up ~0° @ 535 ft</v>
      </c>
      <c r="K28" s="14"/>
      <c r="L28" s="14"/>
      <c r="M28" s="12">
        <f t="shared" si="4"/>
        <v>-0.57293869768348615</v>
      </c>
      <c r="N28" s="12">
        <f t="shared" si="8"/>
        <v>0.28646218740641172</v>
      </c>
    </row>
    <row r="29" spans="1:15" ht="12.75" customHeight="1" x14ac:dyDescent="0.2">
      <c r="A29" s="24">
        <f>Tabelle2!A17</f>
        <v>535</v>
      </c>
      <c r="B29" s="22">
        <f t="shared" si="5"/>
        <v>575</v>
      </c>
      <c r="C29" s="7">
        <f>Tabelle2!B17</f>
        <v>0.35</v>
      </c>
      <c r="D29" s="7">
        <f t="shared" si="6"/>
        <v>0.15</v>
      </c>
      <c r="E29" s="15">
        <f t="shared" si="2"/>
        <v>-0.19999999999999998</v>
      </c>
      <c r="F29" s="37"/>
      <c r="G29" s="41"/>
      <c r="H29" s="28" t="s">
        <v>35</v>
      </c>
      <c r="I29" s="7"/>
      <c r="J29" s="7" t="str">
        <f t="shared" si="3"/>
        <v>Up ~0° @ 575 ft</v>
      </c>
      <c r="K29" s="14"/>
      <c r="L29" s="14"/>
      <c r="M29" s="12">
        <f t="shared" si="4"/>
        <v>-0.28647651027707444</v>
      </c>
      <c r="N29" s="12">
        <f t="shared" si="8"/>
        <v>0.13956457707823444</v>
      </c>
    </row>
    <row r="30" spans="1:15" ht="12.75" customHeight="1" x14ac:dyDescent="0.2">
      <c r="A30" s="24">
        <f>Tabelle2!A18</f>
        <v>575</v>
      </c>
      <c r="B30" s="22">
        <f t="shared" si="5"/>
        <v>633.5</v>
      </c>
      <c r="C30" s="7">
        <f>Tabelle2!B18</f>
        <v>0.15</v>
      </c>
      <c r="D30" s="7">
        <f t="shared" si="6"/>
        <v>0</v>
      </c>
      <c r="E30" s="15">
        <f t="shared" si="2"/>
        <v>-0.15</v>
      </c>
      <c r="F30" s="37"/>
      <c r="G30" s="39" t="s">
        <v>70</v>
      </c>
      <c r="H30" s="33" t="s">
        <v>37</v>
      </c>
      <c r="I30" s="26" t="s">
        <v>33</v>
      </c>
      <c r="J30" s="7" t="str">
        <f t="shared" si="3"/>
        <v>Up ~2° @ 634 ft</v>
      </c>
      <c r="K30" s="14"/>
      <c r="L30" s="14"/>
      <c r="M30" s="12">
        <f t="shared" si="4"/>
        <v>-0.14691193319883999</v>
      </c>
      <c r="N30" s="12">
        <f t="shared" si="8"/>
        <v>1.8603772505646585</v>
      </c>
    </row>
    <row r="31" spans="1:15" ht="12.75" customHeight="1" x14ac:dyDescent="0.2">
      <c r="A31" s="24">
        <f>Tabelle2!A19</f>
        <v>633.5</v>
      </c>
      <c r="B31" s="22">
        <f t="shared" si="5"/>
        <v>692</v>
      </c>
      <c r="C31" s="7">
        <f>Tabelle2!B19</f>
        <v>0</v>
      </c>
      <c r="D31" s="7">
        <f t="shared" si="6"/>
        <v>1.75</v>
      </c>
      <c r="E31" s="15">
        <f t="shared" si="2"/>
        <v>1.75</v>
      </c>
      <c r="F31" s="37"/>
      <c r="G31" s="40"/>
      <c r="H31" s="35"/>
      <c r="I31" s="26" t="s">
        <v>34</v>
      </c>
      <c r="J31" s="7" t="str">
        <f t="shared" si="3"/>
        <v>Down ~2° @ 692 ft</v>
      </c>
      <c r="K31" s="14"/>
      <c r="L31" s="14"/>
      <c r="M31" s="12">
        <f t="shared" si="4"/>
        <v>1.7134653173658185</v>
      </c>
      <c r="N31" s="12">
        <f t="shared" si="8"/>
        <v>-1.5555028513564224</v>
      </c>
    </row>
    <row r="32" spans="1:15" ht="12.75" customHeight="1" x14ac:dyDescent="0.2">
      <c r="A32" s="24">
        <f>Tabelle2!A20</f>
        <v>692</v>
      </c>
      <c r="B32" s="22">
        <f t="shared" si="5"/>
        <v>1319.5</v>
      </c>
      <c r="C32" s="7">
        <f>Tabelle2!B20</f>
        <v>1.75</v>
      </c>
      <c r="D32" s="7">
        <f t="shared" si="6"/>
        <v>3.48</v>
      </c>
      <c r="E32" s="15">
        <f t="shared" si="2"/>
        <v>1.73</v>
      </c>
      <c r="F32" s="37"/>
      <c r="G32" s="40"/>
      <c r="H32" s="34"/>
      <c r="I32" s="7"/>
      <c r="J32" s="7" t="str">
        <f t="shared" si="3"/>
        <v>Down ~0° @ 1,320 ft</v>
      </c>
      <c r="K32" s="14"/>
      <c r="L32" s="14"/>
      <c r="M32" s="12">
        <f t="shared" si="4"/>
        <v>0.15796246600939604</v>
      </c>
      <c r="N32" s="12">
        <f t="shared" si="8"/>
        <v>-0.21763142191904344</v>
      </c>
    </row>
    <row r="33" spans="1:14" ht="12.75" customHeight="1" x14ac:dyDescent="0.2">
      <c r="A33" s="24">
        <f>Tabelle2!A21</f>
        <v>1319.5</v>
      </c>
      <c r="B33" s="22">
        <f t="shared" si="5"/>
        <v>1742</v>
      </c>
      <c r="C33" s="7">
        <f>Tabelle2!B21</f>
        <v>3.48</v>
      </c>
      <c r="D33" s="7">
        <f t="shared" si="6"/>
        <v>3.04</v>
      </c>
      <c r="E33" s="15">
        <f t="shared" si="2"/>
        <v>-0.43999999999999995</v>
      </c>
      <c r="F33" s="37"/>
      <c r="G33" s="41"/>
      <c r="H33" s="31" t="s">
        <v>69</v>
      </c>
      <c r="I33" s="26"/>
      <c r="J33" s="7" t="str">
        <f t="shared" si="3"/>
        <v>Down ~0° @ 1,742 ft</v>
      </c>
      <c r="K33" s="14"/>
      <c r="L33" s="14"/>
      <c r="M33" s="12">
        <f t="shared" si="4"/>
        <v>-5.9668955909647395E-2</v>
      </c>
      <c r="N33" s="12">
        <f t="shared" si="8"/>
        <v>-9.8651518313207939E-2</v>
      </c>
    </row>
    <row r="34" spans="1:14" ht="14.25" customHeight="1" x14ac:dyDescent="0.2">
      <c r="A34" s="24">
        <f>Tabelle2!A22</f>
        <v>1742</v>
      </c>
      <c r="B34" s="22">
        <f t="shared" si="5"/>
        <v>1846.95</v>
      </c>
      <c r="C34" s="7">
        <f>Tabelle2!B22</f>
        <v>3.04</v>
      </c>
      <c r="D34" s="7">
        <f t="shared" si="6"/>
        <v>2.75</v>
      </c>
      <c r="E34" s="15">
        <f t="shared" si="2"/>
        <v>-0.29000000000000004</v>
      </c>
      <c r="F34" s="37"/>
      <c r="G34" s="39" t="s">
        <v>71</v>
      </c>
      <c r="H34" s="33" t="s">
        <v>37</v>
      </c>
      <c r="I34" s="26"/>
      <c r="J34" s="7" t="str">
        <f t="shared" si="3"/>
        <v>Up ~0° @ 1,847 ft</v>
      </c>
      <c r="K34" s="14"/>
      <c r="L34" s="14"/>
      <c r="M34" s="12">
        <f t="shared" si="4"/>
        <v>-0.15832047422285533</v>
      </c>
      <c r="N34" s="12">
        <f t="shared" si="8"/>
        <v>0.39153259431651927</v>
      </c>
    </row>
    <row r="35" spans="1:14" ht="12.75" customHeight="1" x14ac:dyDescent="0.2">
      <c r="A35" s="24">
        <f>Tabelle2!A23</f>
        <v>1846.95</v>
      </c>
      <c r="B35" s="22">
        <f t="shared" si="5"/>
        <v>2100</v>
      </c>
      <c r="C35" s="7">
        <f>Tabelle2!B23</f>
        <v>2.75</v>
      </c>
      <c r="D35" s="7">
        <f t="shared" si="6"/>
        <v>3.78</v>
      </c>
      <c r="E35" s="15">
        <f t="shared" si="2"/>
        <v>1.0299999999999998</v>
      </c>
      <c r="F35" s="37"/>
      <c r="G35" s="40"/>
      <c r="H35" s="35"/>
      <c r="I35" s="26"/>
      <c r="J35" s="7" t="str">
        <f t="shared" si="3"/>
        <v>Down ~0° @ 2,100 ft</v>
      </c>
      <c r="K35" s="14"/>
      <c r="L35" s="14"/>
      <c r="M35" s="12">
        <f t="shared" si="4"/>
        <v>0.23321212009366393</v>
      </c>
      <c r="N35" s="12">
        <f t="shared" si="8"/>
        <v>-4.1338598990800668E-2</v>
      </c>
    </row>
    <row r="36" spans="1:14" ht="12.75" customHeight="1" x14ac:dyDescent="0.2">
      <c r="A36" s="24">
        <f>Tabelle2!A24</f>
        <v>2100</v>
      </c>
      <c r="B36" s="22">
        <f t="shared" si="5"/>
        <v>2315</v>
      </c>
      <c r="C36" s="7">
        <f>Tabelle2!B24</f>
        <v>3.78</v>
      </c>
      <c r="D36" s="7">
        <f t="shared" si="6"/>
        <v>4.5</v>
      </c>
      <c r="E36" s="15">
        <f t="shared" si="2"/>
        <v>0.7200000000000002</v>
      </c>
      <c r="F36" s="37"/>
      <c r="G36" s="40"/>
      <c r="H36" s="35"/>
      <c r="I36" s="26" t="s">
        <v>38</v>
      </c>
      <c r="J36" s="7" t="str">
        <f t="shared" si="3"/>
        <v>Up ~0° @ 2,315 ft</v>
      </c>
      <c r="K36" s="14"/>
      <c r="L36" s="14"/>
      <c r="M36" s="12">
        <f t="shared" si="4"/>
        <v>0.19187352110286326</v>
      </c>
      <c r="N36" s="12">
        <f t="shared" si="8"/>
        <v>0.1574866583999221</v>
      </c>
    </row>
    <row r="37" spans="1:14" ht="12.75" customHeight="1" x14ac:dyDescent="0.2">
      <c r="A37" s="24">
        <f>Tabelle2!A25</f>
        <v>2315</v>
      </c>
      <c r="B37" s="22">
        <f t="shared" si="5"/>
        <v>2356</v>
      </c>
      <c r="C37" s="7">
        <f>Tabelle2!B25</f>
        <v>4.5</v>
      </c>
      <c r="D37" s="7">
        <f t="shared" si="6"/>
        <v>4.75</v>
      </c>
      <c r="E37" s="15">
        <f t="shared" si="2"/>
        <v>0.25</v>
      </c>
      <c r="F37" s="37"/>
      <c r="G37" s="40"/>
      <c r="H37" s="35"/>
      <c r="I37" s="26" t="s">
        <v>39</v>
      </c>
      <c r="J37" s="7" t="str">
        <f t="shared" si="3"/>
        <v>Down ~0° @ 2,356 ft</v>
      </c>
      <c r="K37" s="14"/>
      <c r="L37" s="14"/>
      <c r="M37" s="12">
        <f t="shared" si="4"/>
        <v>0.34936017950278536</v>
      </c>
      <c r="N37" s="12">
        <f t="shared" si="8"/>
        <v>-0.18007768715136821</v>
      </c>
    </row>
    <row r="38" spans="1:14" ht="12.75" customHeight="1" x14ac:dyDescent="0.2">
      <c r="A38" s="24">
        <f>Tabelle2!A26</f>
        <v>2356</v>
      </c>
      <c r="B38" s="22">
        <f t="shared" si="5"/>
        <v>2400</v>
      </c>
      <c r="C38" s="7">
        <f>Tabelle2!B26</f>
        <v>4.75</v>
      </c>
      <c r="D38" s="7">
        <f t="shared" si="6"/>
        <v>4.88</v>
      </c>
      <c r="E38" s="15">
        <f t="shared" si="2"/>
        <v>0.12999999999999989</v>
      </c>
      <c r="F38" s="37"/>
      <c r="G38" s="40"/>
      <c r="H38" s="35"/>
      <c r="I38" s="7"/>
      <c r="J38" s="7" t="str">
        <f t="shared" si="3"/>
        <v>Down ~0° @ 2,400 ft</v>
      </c>
      <c r="K38" s="14"/>
      <c r="L38" s="14"/>
      <c r="M38" s="12">
        <f t="shared" si="4"/>
        <v>0.16928249235141715</v>
      </c>
      <c r="N38" s="12">
        <f t="shared" si="8"/>
        <v>-1.3438356407493496E-2</v>
      </c>
    </row>
    <row r="39" spans="1:14" ht="12.75" customHeight="1" x14ac:dyDescent="0.2">
      <c r="A39" s="24">
        <f>Tabelle2!A27</f>
        <v>2400</v>
      </c>
      <c r="B39" s="22">
        <f t="shared" si="5"/>
        <v>2650</v>
      </c>
      <c r="C39" s="7">
        <f>Tabelle2!B27</f>
        <v>4.88</v>
      </c>
      <c r="D39" s="7">
        <f t="shared" si="6"/>
        <v>5.56</v>
      </c>
      <c r="E39" s="15">
        <f t="shared" si="2"/>
        <v>0.67999999999999972</v>
      </c>
      <c r="F39" s="37"/>
      <c r="G39" s="40"/>
      <c r="H39" s="35"/>
      <c r="I39" s="7"/>
      <c r="J39" s="7" t="str">
        <f t="shared" si="3"/>
        <v>Down ~0° @ 2,650 ft</v>
      </c>
      <c r="K39" s="14"/>
      <c r="L39" s="14"/>
      <c r="M39" s="12">
        <f t="shared" si="4"/>
        <v>0.15584413594392366</v>
      </c>
      <c r="N39" s="12">
        <f t="shared" si="8"/>
        <v>-0.34983697882447579</v>
      </c>
    </row>
    <row r="40" spans="1:14" ht="12.75" customHeight="1" x14ac:dyDescent="0.2">
      <c r="A40" s="24">
        <f>Tabelle2!A28</f>
        <v>2650</v>
      </c>
      <c r="B40" s="22">
        <f t="shared" si="5"/>
        <v>2777</v>
      </c>
      <c r="C40" s="7">
        <f>Tabelle2!B28</f>
        <v>5.56</v>
      </c>
      <c r="D40" s="7">
        <f t="shared" si="6"/>
        <v>5.13</v>
      </c>
      <c r="E40" s="15">
        <f t="shared" si="2"/>
        <v>-0.42999999999999972</v>
      </c>
      <c r="F40" s="37"/>
      <c r="G40" s="40"/>
      <c r="H40" s="34"/>
      <c r="I40" s="7"/>
      <c r="J40" s="7" t="str">
        <f t="shared" si="3"/>
        <v>Up ~1° @ 2,777 ft</v>
      </c>
      <c r="K40" s="14"/>
      <c r="L40" s="14"/>
      <c r="M40" s="12">
        <f t="shared" si="4"/>
        <v>-0.19399284288055213</v>
      </c>
      <c r="N40" s="12">
        <f t="shared" si="8"/>
        <v>1.2831110813523268</v>
      </c>
    </row>
    <row r="41" spans="1:14" ht="12.75" customHeight="1" x14ac:dyDescent="0.2">
      <c r="A41" s="24">
        <f>Tabelle2!A29</f>
        <v>2777</v>
      </c>
      <c r="B41" s="22">
        <f t="shared" si="5"/>
        <v>2868</v>
      </c>
      <c r="C41" s="7">
        <f>Tabelle2!B29</f>
        <v>5.13</v>
      </c>
      <c r="D41" s="7">
        <f t="shared" si="6"/>
        <v>6.86</v>
      </c>
      <c r="E41" s="15">
        <f t="shared" si="2"/>
        <v>1.7300000000000004</v>
      </c>
      <c r="F41" s="37"/>
      <c r="G41" s="41"/>
      <c r="H41" s="31" t="s">
        <v>40</v>
      </c>
      <c r="I41" s="26"/>
      <c r="J41" s="7" t="str">
        <f t="shared" si="3"/>
        <v>Down ~0° @ 2,868 ft</v>
      </c>
      <c r="K41" s="14"/>
      <c r="L41" s="14"/>
      <c r="M41" s="12">
        <f t="shared" si="4"/>
        <v>1.0891182384717746</v>
      </c>
      <c r="N41" s="12">
        <f t="shared" si="8"/>
        <v>-9.8154929385384504E-2</v>
      </c>
    </row>
    <row r="42" spans="1:14" ht="12.75" customHeight="1" x14ac:dyDescent="0.2">
      <c r="A42" s="24">
        <f>Tabelle2!A30</f>
        <v>2868</v>
      </c>
      <c r="B42" s="22">
        <f t="shared" si="5"/>
        <v>2905</v>
      </c>
      <c r="C42" s="7">
        <f>Tabelle2!B30</f>
        <v>6.86</v>
      </c>
      <c r="D42" s="7">
        <f t="shared" si="6"/>
        <v>7.5</v>
      </c>
      <c r="E42" s="15">
        <f t="shared" si="2"/>
        <v>0.63999999999999968</v>
      </c>
      <c r="F42" s="37"/>
      <c r="G42" s="39" t="s">
        <v>72</v>
      </c>
      <c r="H42" s="33" t="s">
        <v>36</v>
      </c>
      <c r="I42" s="26" t="s">
        <v>41</v>
      </c>
      <c r="J42" s="7" t="str">
        <f t="shared" si="3"/>
        <v>Up ~0° @ 2,905 ft</v>
      </c>
      <c r="K42" s="14"/>
      <c r="L42" s="14"/>
      <c r="M42" s="12">
        <f t="shared" si="4"/>
        <v>0.99096330908639008</v>
      </c>
      <c r="N42" s="12">
        <f t="shared" si="8"/>
        <v>0.3547852549035595</v>
      </c>
    </row>
    <row r="43" spans="1:14" ht="12.75" customHeight="1" x14ac:dyDescent="0.2">
      <c r="A43" s="24">
        <f>Tabelle2!A31</f>
        <v>2905</v>
      </c>
      <c r="B43" s="22">
        <f t="shared" si="5"/>
        <v>2920.75</v>
      </c>
      <c r="C43" s="7">
        <f>Tabelle2!B31</f>
        <v>7.5</v>
      </c>
      <c r="D43" s="7">
        <f t="shared" si="6"/>
        <v>7.87</v>
      </c>
      <c r="E43" s="15">
        <f t="shared" si="2"/>
        <v>0.37000000000000011</v>
      </c>
      <c r="F43" s="37"/>
      <c r="G43" s="40"/>
      <c r="H43" s="34"/>
      <c r="I43" s="7"/>
      <c r="J43" s="7" t="str">
        <f t="shared" si="3"/>
        <v>Down ~1° @ 2,921 ft</v>
      </c>
      <c r="K43" s="14"/>
      <c r="L43" s="14"/>
      <c r="M43" s="12">
        <f t="shared" si="4"/>
        <v>1.3457485639899496</v>
      </c>
      <c r="N43" s="12">
        <f t="shared" si="8"/>
        <v>-1.233385049145957</v>
      </c>
    </row>
    <row r="44" spans="1:14" ht="12.75" customHeight="1" x14ac:dyDescent="0.2">
      <c r="A44" s="24">
        <f>Tabelle2!A32</f>
        <v>2920.75</v>
      </c>
      <c r="B44" s="22">
        <f t="shared" si="5"/>
        <v>3216.5</v>
      </c>
      <c r="C44" s="7">
        <f>Tabelle2!B32</f>
        <v>7.87</v>
      </c>
      <c r="D44" s="7">
        <f t="shared" si="6"/>
        <v>8.4499999999999993</v>
      </c>
      <c r="E44" s="15">
        <f t="shared" si="2"/>
        <v>0.57999999999999918</v>
      </c>
      <c r="F44" s="37"/>
      <c r="G44" s="41"/>
      <c r="H44" s="31" t="s">
        <v>42</v>
      </c>
      <c r="I44" s="7"/>
      <c r="J44" s="7" t="str">
        <f t="shared" si="3"/>
        <v>Down ~0° @ 3,217 ft</v>
      </c>
      <c r="K44" s="14"/>
      <c r="L44" s="14"/>
      <c r="M44" s="12">
        <f t="shared" si="4"/>
        <v>0.11236351484399258</v>
      </c>
      <c r="N44" s="12">
        <f t="shared" si="8"/>
        <v>-9.3185011957558433E-2</v>
      </c>
    </row>
    <row r="45" spans="1:14" ht="12.75" customHeight="1" x14ac:dyDescent="0.2">
      <c r="A45" s="24">
        <f>Tabelle2!A33</f>
        <v>3216.5</v>
      </c>
      <c r="B45" s="22">
        <f t="shared" si="5"/>
        <v>3575</v>
      </c>
      <c r="C45" s="7">
        <f>Tabelle2!B33</f>
        <v>8.4499999999999993</v>
      </c>
      <c r="D45" s="7">
        <f t="shared" si="6"/>
        <v>8.57</v>
      </c>
      <c r="E45" s="15">
        <f t="shared" si="2"/>
        <v>0.12000000000000099</v>
      </c>
      <c r="F45" s="37"/>
      <c r="G45" s="39" t="s">
        <v>58</v>
      </c>
      <c r="H45" s="33" t="s">
        <v>44</v>
      </c>
      <c r="I45" s="7"/>
      <c r="J45" s="7" t="str">
        <f t="shared" si="3"/>
        <v>Down ~1° @ 3,575 ft</v>
      </c>
      <c r="K45" s="14"/>
      <c r="L45" s="14"/>
      <c r="M45" s="12">
        <f t="shared" si="4"/>
        <v>1.9178502886434145E-2</v>
      </c>
      <c r="N45" s="12">
        <f t="shared" si="8"/>
        <v>-1.2849982416572012</v>
      </c>
    </row>
    <row r="46" spans="1:14" ht="12.75" customHeight="1" x14ac:dyDescent="0.2">
      <c r="A46" s="24">
        <f>Tabelle2!A34</f>
        <v>3575</v>
      </c>
      <c r="B46" s="22">
        <f t="shared" si="5"/>
        <v>3663.25</v>
      </c>
      <c r="C46" s="7">
        <f>Tabelle2!B34</f>
        <v>8.57</v>
      </c>
      <c r="D46" s="7">
        <f t="shared" si="6"/>
        <v>6.62</v>
      </c>
      <c r="E46" s="15">
        <f t="shared" si="2"/>
        <v>-1.9500000000000002</v>
      </c>
      <c r="F46" s="37"/>
      <c r="G46" s="40"/>
      <c r="H46" s="34"/>
      <c r="I46" s="7"/>
      <c r="J46" s="7" t="str">
        <f t="shared" si="3"/>
        <v>Up ~2° @ 3,663 ft</v>
      </c>
      <c r="K46" s="14"/>
      <c r="L46" s="14"/>
      <c r="M46" s="12">
        <f t="shared" si="4"/>
        <v>-1.265819738770767</v>
      </c>
      <c r="N46" s="12">
        <f t="shared" si="8"/>
        <v>2.426720700220983</v>
      </c>
    </row>
    <row r="47" spans="1:14" ht="12.75" customHeight="1" x14ac:dyDescent="0.2">
      <c r="A47" s="24">
        <f>Tabelle2!A35</f>
        <v>3663.25</v>
      </c>
      <c r="B47" s="22">
        <f t="shared" si="5"/>
        <v>3720</v>
      </c>
      <c r="C47" s="7">
        <f>Tabelle2!B35</f>
        <v>6.62</v>
      </c>
      <c r="D47" s="7">
        <f t="shared" si="6"/>
        <v>7.77</v>
      </c>
      <c r="E47" s="15">
        <f t="shared" si="2"/>
        <v>1.1499999999999995</v>
      </c>
      <c r="F47" s="37"/>
      <c r="G47" s="40"/>
      <c r="H47" s="31" t="s">
        <v>43</v>
      </c>
      <c r="I47" s="7"/>
      <c r="J47" s="7" t="str">
        <f t="shared" si="3"/>
        <v>Up ~0° @ 3,720 ft</v>
      </c>
      <c r="K47" s="14"/>
      <c r="L47" s="14"/>
      <c r="M47" s="12">
        <f t="shared" si="4"/>
        <v>1.1609009614502162</v>
      </c>
      <c r="N47" s="12">
        <f t="shared" si="8"/>
        <v>0.27332437264487397</v>
      </c>
    </row>
    <row r="48" spans="1:14" ht="12.75" customHeight="1" x14ac:dyDescent="0.2">
      <c r="A48" s="24">
        <f>Tabelle2!A36</f>
        <v>3720</v>
      </c>
      <c r="B48" s="22">
        <f t="shared" si="5"/>
        <v>3760.34</v>
      </c>
      <c r="C48" s="7">
        <f>Tabelle2!B36</f>
        <v>7.77</v>
      </c>
      <c r="D48" s="7">
        <f t="shared" si="6"/>
        <v>8.7799999999999994</v>
      </c>
      <c r="E48" s="15">
        <f t="shared" si="2"/>
        <v>1.0099999999999998</v>
      </c>
      <c r="F48" s="37"/>
      <c r="G48" s="42" t="s">
        <v>73</v>
      </c>
      <c r="H48" s="33" t="s">
        <v>44</v>
      </c>
      <c r="I48" s="7"/>
      <c r="J48" s="7" t="str">
        <f t="shared" si="3"/>
        <v>Down ~1° @ 3,760 ft</v>
      </c>
      <c r="K48" s="14"/>
      <c r="L48" s="14"/>
      <c r="M48" s="12">
        <f t="shared" si="4"/>
        <v>1.4342253340950901</v>
      </c>
      <c r="N48" s="12">
        <f t="shared" si="8"/>
        <v>-1.2929006325164756</v>
      </c>
    </row>
    <row r="49" spans="1:14" ht="12.75" customHeight="1" x14ac:dyDescent="0.2">
      <c r="A49" s="24">
        <f>Tabelle2!A37</f>
        <v>3760.34</v>
      </c>
      <c r="B49" s="22">
        <f t="shared" si="5"/>
        <v>4109</v>
      </c>
      <c r="C49" s="7">
        <f>Tabelle2!B37</f>
        <v>8.7799999999999994</v>
      </c>
      <c r="D49" s="7">
        <f t="shared" si="6"/>
        <v>9.64</v>
      </c>
      <c r="E49" s="15">
        <f t="shared" ref="E49:E80" si="9">D49-C49</f>
        <v>0.86000000000000121</v>
      </c>
      <c r="F49" s="37"/>
      <c r="G49" s="42"/>
      <c r="H49" s="35"/>
      <c r="I49" s="26" t="s">
        <v>45</v>
      </c>
      <c r="J49" s="7" t="str">
        <f t="shared" ref="J49:J80" si="10">IF(N49=0, " ", IF(N49 &gt; 0, "Up ~" &amp; TEXT(ABS(N49),0) &amp;"° @ " &amp; TEXT(B49, "0,00") &amp; " ft", "Down ~" &amp; TEXT(ABS(N49),0) &amp;"° @ " &amp; TEXT(B49, "0,00") &amp; " ft"))</f>
        <v>Up ~0° @ 4,109 ft</v>
      </c>
      <c r="K49" s="14"/>
      <c r="L49" s="14"/>
      <c r="M49" s="12">
        <f t="shared" ref="M49:M80" si="11">DEGREES(ATAN((D49-C49)/(B49-A49)))</f>
        <v>0.14132470157861454</v>
      </c>
      <c r="N49" s="12">
        <f t="shared" si="8"/>
        <v>0.14733861542337684</v>
      </c>
    </row>
    <row r="50" spans="1:14" ht="12.75" customHeight="1" x14ac:dyDescent="0.2">
      <c r="A50" s="24">
        <f>Tabelle2!A38</f>
        <v>4109</v>
      </c>
      <c r="B50" s="22">
        <f t="shared" si="5"/>
        <v>4240</v>
      </c>
      <c r="C50" s="7">
        <f>Tabelle2!B38</f>
        <v>9.64</v>
      </c>
      <c r="D50" s="7">
        <f t="shared" si="6"/>
        <v>10.3</v>
      </c>
      <c r="E50" s="15">
        <f t="shared" si="9"/>
        <v>0.66000000000000014</v>
      </c>
      <c r="F50" s="37"/>
      <c r="G50" s="42"/>
      <c r="H50" s="35"/>
      <c r="I50" s="26" t="s">
        <v>46</v>
      </c>
      <c r="J50" s="7" t="str">
        <f t="shared" si="10"/>
        <v>Down ~0° @ 4,240 ft</v>
      </c>
      <c r="K50" s="14"/>
      <c r="L50" s="14"/>
      <c r="M50" s="12">
        <f t="shared" si="11"/>
        <v>0.28866331700199138</v>
      </c>
      <c r="N50" s="12">
        <f t="shared" si="8"/>
        <v>-0.12632570945074106</v>
      </c>
    </row>
    <row r="51" spans="1:14" ht="12.75" customHeight="1" x14ac:dyDescent="0.2">
      <c r="A51" s="24">
        <f>Tabelle2!A39</f>
        <v>4240</v>
      </c>
      <c r="B51" s="22">
        <f t="shared" si="5"/>
        <v>4300</v>
      </c>
      <c r="C51" s="7">
        <f>Tabelle2!B39</f>
        <v>10.3</v>
      </c>
      <c r="D51" s="7">
        <f t="shared" si="6"/>
        <v>10.47</v>
      </c>
      <c r="E51" s="15">
        <f t="shared" si="9"/>
        <v>0.16999999999999993</v>
      </c>
      <c r="F51" s="37"/>
      <c r="G51" s="42"/>
      <c r="H51" s="35"/>
      <c r="I51" s="7"/>
      <c r="J51" s="7" t="str">
        <f t="shared" si="10"/>
        <v>Down ~0° @ 4,300 ft</v>
      </c>
      <c r="K51" s="14"/>
      <c r="L51" s="14"/>
      <c r="M51" s="12">
        <f t="shared" si="11"/>
        <v>0.16233760755125032</v>
      </c>
      <c r="N51" s="12">
        <f t="shared" si="8"/>
        <v>-0.30720021133162279</v>
      </c>
    </row>
    <row r="52" spans="1:14" ht="12.75" customHeight="1" x14ac:dyDescent="0.2">
      <c r="A52" s="24">
        <f>Tabelle2!A40</f>
        <v>4300</v>
      </c>
      <c r="B52" s="22">
        <f t="shared" si="5"/>
        <v>4644.1000000000004</v>
      </c>
      <c r="C52" s="7">
        <f>Tabelle2!B40</f>
        <v>10.47</v>
      </c>
      <c r="D52" s="7">
        <f t="shared" si="6"/>
        <v>9.6</v>
      </c>
      <c r="E52" s="15">
        <f t="shared" si="9"/>
        <v>-0.87000000000000099</v>
      </c>
      <c r="F52" s="37"/>
      <c r="G52" s="42"/>
      <c r="H52" s="35"/>
      <c r="I52" s="7"/>
      <c r="J52" s="7" t="str">
        <f t="shared" si="10"/>
        <v>Down ~1° @ 4,644 ft</v>
      </c>
      <c r="K52" s="14"/>
      <c r="L52" s="14"/>
      <c r="M52" s="12">
        <f t="shared" si="11"/>
        <v>-0.14486260378037247</v>
      </c>
      <c r="N52" s="12">
        <f t="shared" si="8"/>
        <v>-0.89024368284930766</v>
      </c>
    </row>
    <row r="53" spans="1:14" ht="12.75" customHeight="1" x14ac:dyDescent="0.2">
      <c r="A53" s="24">
        <f>Tabelle2!A41</f>
        <v>4644.1000000000004</v>
      </c>
      <c r="B53" s="22">
        <f t="shared" si="5"/>
        <v>4700</v>
      </c>
      <c r="C53" s="7">
        <f>Tabelle2!B41</f>
        <v>9.6</v>
      </c>
      <c r="D53" s="7">
        <f t="shared" si="6"/>
        <v>8.59</v>
      </c>
      <c r="E53" s="15">
        <f t="shared" si="9"/>
        <v>-1.0099999999999998</v>
      </c>
      <c r="F53" s="37"/>
      <c r="G53" s="42"/>
      <c r="H53" s="35"/>
      <c r="I53" s="7"/>
      <c r="J53" s="7" t="str">
        <f t="shared" si="10"/>
        <v>Up ~2° @ 4,700 ft</v>
      </c>
      <c r="K53" s="14"/>
      <c r="L53" s="14"/>
      <c r="M53" s="12">
        <f t="shared" si="11"/>
        <v>-1.0351062866296801</v>
      </c>
      <c r="N53" s="12">
        <f t="shared" si="8"/>
        <v>2.0524933604648119</v>
      </c>
    </row>
    <row r="54" spans="1:14" ht="12.75" customHeight="1" x14ac:dyDescent="0.2">
      <c r="A54" s="24">
        <f>Tabelle2!A42</f>
        <v>4700</v>
      </c>
      <c r="B54" s="22">
        <f t="shared" si="5"/>
        <v>4816</v>
      </c>
      <c r="C54" s="7">
        <f>Tabelle2!B42</f>
        <v>8.59</v>
      </c>
      <c r="D54" s="7">
        <f t="shared" si="6"/>
        <v>10.65</v>
      </c>
      <c r="E54" s="15">
        <f t="shared" si="9"/>
        <v>2.0600000000000005</v>
      </c>
      <c r="F54" s="37"/>
      <c r="G54" s="42"/>
      <c r="H54" s="35"/>
      <c r="I54" s="7"/>
      <c r="J54" s="7" t="str">
        <f t="shared" si="10"/>
        <v>Down ~1° @ 4,816 ft</v>
      </c>
      <c r="K54" s="14"/>
      <c r="L54" s="14"/>
      <c r="M54" s="12">
        <f t="shared" si="11"/>
        <v>1.0173870738351316</v>
      </c>
      <c r="N54" s="12">
        <f t="shared" si="8"/>
        <v>-1.127364496797957</v>
      </c>
    </row>
    <row r="55" spans="1:14" ht="12.75" customHeight="1" x14ac:dyDescent="0.2">
      <c r="A55" s="24">
        <f>Tabelle2!A43</f>
        <v>4816</v>
      </c>
      <c r="B55" s="22">
        <f t="shared" si="5"/>
        <v>5269.25</v>
      </c>
      <c r="C55" s="7">
        <f>Tabelle2!B43</f>
        <v>10.65</v>
      </c>
      <c r="D55" s="7">
        <f t="shared" si="6"/>
        <v>9.7799999999999994</v>
      </c>
      <c r="E55" s="15">
        <f t="shared" si="9"/>
        <v>-0.87000000000000099</v>
      </c>
      <c r="F55" s="37"/>
      <c r="G55" s="42"/>
      <c r="H55" s="35"/>
      <c r="I55" s="7"/>
      <c r="J55" s="7" t="str">
        <f t="shared" si="10"/>
        <v>Up ~0° @ 5,269 ft</v>
      </c>
      <c r="K55" s="14"/>
      <c r="L55" s="14"/>
      <c r="M55" s="12">
        <f t="shared" si="11"/>
        <v>-0.10997742296282537</v>
      </c>
      <c r="N55" s="12">
        <f t="shared" si="8"/>
        <v>0.19847746837675417</v>
      </c>
    </row>
    <row r="56" spans="1:14" ht="12.75" customHeight="1" x14ac:dyDescent="0.2">
      <c r="A56" s="24">
        <f>Tabelle2!A44</f>
        <v>5269.25</v>
      </c>
      <c r="B56" s="22">
        <f t="shared" si="5"/>
        <v>5411.68</v>
      </c>
      <c r="C56" s="7">
        <f>Tabelle2!B44</f>
        <v>9.7799999999999994</v>
      </c>
      <c r="D56" s="7">
        <f t="shared" si="6"/>
        <v>10</v>
      </c>
      <c r="E56" s="15">
        <f t="shared" si="9"/>
        <v>0.22000000000000064</v>
      </c>
      <c r="F56" s="37"/>
      <c r="G56" s="42"/>
      <c r="H56" s="35"/>
      <c r="I56" s="7"/>
      <c r="J56" s="7" t="str">
        <f t="shared" si="10"/>
        <v>Up ~1° @ 5,412 ft</v>
      </c>
      <c r="K56" s="14"/>
      <c r="L56" s="14"/>
      <c r="M56" s="12">
        <f t="shared" si="11"/>
        <v>8.8500045413928821E-2</v>
      </c>
      <c r="N56" s="12">
        <f t="shared" si="8"/>
        <v>0.6025299320142159</v>
      </c>
    </row>
    <row r="57" spans="1:14" ht="12.75" customHeight="1" x14ac:dyDescent="0.2">
      <c r="A57" s="24">
        <f>Tabelle2!A45</f>
        <v>5411.68</v>
      </c>
      <c r="B57" s="22">
        <f t="shared" si="5"/>
        <v>5567.55</v>
      </c>
      <c r="C57" s="7">
        <f>Tabelle2!B45</f>
        <v>10</v>
      </c>
      <c r="D57" s="7">
        <f t="shared" si="6"/>
        <v>11.88</v>
      </c>
      <c r="E57" s="15">
        <f t="shared" si="9"/>
        <v>1.8800000000000008</v>
      </c>
      <c r="F57" s="37"/>
      <c r="G57" s="42"/>
      <c r="H57" s="34"/>
      <c r="I57" s="7"/>
      <c r="J57" s="7" t="str">
        <f t="shared" si="10"/>
        <v>Down ~1° @ 5,568 ft</v>
      </c>
      <c r="K57" s="14"/>
      <c r="L57" s="14"/>
      <c r="M57" s="12">
        <f t="shared" si="11"/>
        <v>0.69102997742814476</v>
      </c>
      <c r="N57" s="12">
        <f t="shared" si="8"/>
        <v>-1.4627880004784575</v>
      </c>
    </row>
    <row r="58" spans="1:14" ht="12.75" customHeight="1" x14ac:dyDescent="0.2">
      <c r="A58" s="24">
        <f>Tabelle2!A46</f>
        <v>5567.55</v>
      </c>
      <c r="B58" s="22">
        <f t="shared" si="5"/>
        <v>5621</v>
      </c>
      <c r="C58" s="7">
        <f>Tabelle2!B46</f>
        <v>11.88</v>
      </c>
      <c r="D58" s="7">
        <f t="shared" si="6"/>
        <v>11.16</v>
      </c>
      <c r="E58" s="15">
        <f t="shared" si="9"/>
        <v>-0.72000000000000064</v>
      </c>
      <c r="F58" s="37"/>
      <c r="G58" s="42"/>
      <c r="H58" s="31" t="s">
        <v>68</v>
      </c>
      <c r="I58" s="7"/>
      <c r="J58" s="7" t="str">
        <f t="shared" si="10"/>
        <v>Down ~0° @ 5,621 ft</v>
      </c>
      <c r="K58" s="14"/>
      <c r="L58" s="14"/>
      <c r="M58" s="12">
        <f t="shared" si="11"/>
        <v>-0.7717580230503126</v>
      </c>
      <c r="N58" s="12">
        <f t="shared" si="8"/>
        <v>-0.11236592508509347</v>
      </c>
    </row>
    <row r="59" spans="1:14" ht="12.75" customHeight="1" x14ac:dyDescent="0.2">
      <c r="A59" s="24">
        <f>Tabelle2!A47</f>
        <v>5621</v>
      </c>
      <c r="B59" s="22">
        <f t="shared" ref="B59:B88" si="12">A60</f>
        <v>5630.72</v>
      </c>
      <c r="C59" s="7">
        <f>Tabelle2!B47</f>
        <v>11.16</v>
      </c>
      <c r="D59" s="7">
        <f t="shared" ref="D59:D88" si="13">C60</f>
        <v>11.01</v>
      </c>
      <c r="E59" s="15">
        <f t="shared" si="9"/>
        <v>-0.15000000000000036</v>
      </c>
      <c r="F59" s="37"/>
      <c r="G59" s="42" t="s">
        <v>74</v>
      </c>
      <c r="H59" s="33" t="s">
        <v>44</v>
      </c>
      <c r="I59" s="7"/>
      <c r="J59" s="7" t="str">
        <f t="shared" si="10"/>
        <v>Up ~3° @ 5,631 ft</v>
      </c>
      <c r="K59" s="14"/>
      <c r="L59" s="14"/>
      <c r="M59" s="12">
        <f t="shared" si="11"/>
        <v>-0.88412394813540607</v>
      </c>
      <c r="N59" s="12">
        <f t="shared" si="8"/>
        <v>3.1030253628433262</v>
      </c>
    </row>
    <row r="60" spans="1:14" ht="12.75" customHeight="1" x14ac:dyDescent="0.2">
      <c r="A60" s="24">
        <f>Tabelle2!A48</f>
        <v>5630.72</v>
      </c>
      <c r="B60" s="22">
        <f t="shared" si="12"/>
        <v>5713.05</v>
      </c>
      <c r="C60" s="7">
        <f>Tabelle2!B48</f>
        <v>11.01</v>
      </c>
      <c r="D60" s="7">
        <f t="shared" si="13"/>
        <v>14.2</v>
      </c>
      <c r="E60" s="15">
        <f t="shared" si="9"/>
        <v>3.1899999999999995</v>
      </c>
      <c r="F60" s="37"/>
      <c r="G60" s="42"/>
      <c r="H60" s="35"/>
      <c r="I60" s="7"/>
      <c r="J60" s="7" t="str">
        <f t="shared" si="10"/>
        <v>Down ~1° @ 5,713 ft</v>
      </c>
      <c r="K60" s="14"/>
      <c r="L60" s="14"/>
      <c r="M60" s="12">
        <f t="shared" si="11"/>
        <v>2.2189014147079202</v>
      </c>
      <c r="N60" s="12">
        <f t="shared" si="8"/>
        <v>-1.150928028128497</v>
      </c>
    </row>
    <row r="61" spans="1:14" ht="12.75" customHeight="1" x14ac:dyDescent="0.2">
      <c r="A61" s="24">
        <f>Tabelle2!A49</f>
        <v>5713.05</v>
      </c>
      <c r="B61" s="22">
        <f t="shared" si="12"/>
        <v>6051</v>
      </c>
      <c r="C61" s="7">
        <f>Tabelle2!B49</f>
        <v>14.2</v>
      </c>
      <c r="D61" s="7">
        <f t="shared" si="13"/>
        <v>20.5</v>
      </c>
      <c r="E61" s="15">
        <f t="shared" si="9"/>
        <v>6.3000000000000007</v>
      </c>
      <c r="F61" s="37"/>
      <c r="G61" s="42"/>
      <c r="H61" s="35"/>
      <c r="I61" s="7"/>
      <c r="J61" s="7" t="str">
        <f t="shared" si="10"/>
        <v>Up ~0° @ 6,051 ft</v>
      </c>
      <c r="K61" s="14"/>
      <c r="L61" s="14"/>
      <c r="M61" s="12">
        <f t="shared" si="11"/>
        <v>1.0679733865794232</v>
      </c>
      <c r="N61" s="12">
        <f t="shared" si="8"/>
        <v>0.49126881206932738</v>
      </c>
    </row>
    <row r="62" spans="1:14" ht="12.75" customHeight="1" x14ac:dyDescent="0.2">
      <c r="A62" s="24">
        <f>Tabelle2!A50</f>
        <v>6051</v>
      </c>
      <c r="B62" s="22">
        <f t="shared" si="12"/>
        <v>6400</v>
      </c>
      <c r="C62" s="7">
        <f>Tabelle2!B50</f>
        <v>20.5</v>
      </c>
      <c r="D62" s="7">
        <f t="shared" si="13"/>
        <v>30</v>
      </c>
      <c r="E62" s="15">
        <f t="shared" si="9"/>
        <v>9.5</v>
      </c>
      <c r="F62" s="37"/>
      <c r="G62" s="42"/>
      <c r="H62" s="35"/>
      <c r="I62" s="7"/>
      <c r="J62" s="7" t="str">
        <f t="shared" si="10"/>
        <v>Down ~0° @ 6,400 ft</v>
      </c>
      <c r="K62" s="14"/>
      <c r="L62" s="14"/>
      <c r="M62" s="12">
        <f t="shared" si="11"/>
        <v>1.5592421986487506</v>
      </c>
      <c r="N62" s="12">
        <f t="shared" si="8"/>
        <v>-0.47863965128771491</v>
      </c>
    </row>
    <row r="63" spans="1:14" ht="12.75" customHeight="1" x14ac:dyDescent="0.2">
      <c r="A63" s="24">
        <f>Tabelle2!A51</f>
        <v>6400</v>
      </c>
      <c r="B63" s="22">
        <f t="shared" si="12"/>
        <v>6668.79</v>
      </c>
      <c r="C63" s="7">
        <f>Tabelle2!B51</f>
        <v>30</v>
      </c>
      <c r="D63" s="7">
        <f t="shared" si="13"/>
        <v>35.07</v>
      </c>
      <c r="E63" s="15">
        <f t="shared" si="9"/>
        <v>5.07</v>
      </c>
      <c r="F63" s="37"/>
      <c r="G63" s="42"/>
      <c r="H63" s="35"/>
      <c r="I63" s="7"/>
      <c r="J63" s="7" t="str">
        <f t="shared" si="10"/>
        <v>Down ~1° @ 6,669 ft</v>
      </c>
      <c r="K63" s="14"/>
      <c r="L63" s="14"/>
      <c r="M63" s="12">
        <f t="shared" si="11"/>
        <v>1.0806025473610357</v>
      </c>
      <c r="N63" s="12">
        <f t="shared" si="8"/>
        <v>-1.0684154135020607</v>
      </c>
    </row>
    <row r="64" spans="1:14" ht="12.75" customHeight="1" x14ac:dyDescent="0.2">
      <c r="A64" s="24">
        <f>Tabelle2!A52</f>
        <v>6668.79</v>
      </c>
      <c r="B64" s="22">
        <f t="shared" si="12"/>
        <v>6809.83</v>
      </c>
      <c r="C64" s="7">
        <f>Tabelle2!B52</f>
        <v>35.07</v>
      </c>
      <c r="D64" s="7">
        <f t="shared" si="13"/>
        <v>35.1</v>
      </c>
      <c r="E64" s="15">
        <f t="shared" si="9"/>
        <v>3.0000000000001137E-2</v>
      </c>
      <c r="F64" s="37"/>
      <c r="G64" s="42"/>
      <c r="H64" s="34"/>
      <c r="I64" s="7"/>
      <c r="J64" s="7" t="str">
        <f t="shared" si="10"/>
        <v>Up ~0° @ 6,810 ft</v>
      </c>
      <c r="K64" s="14"/>
      <c r="L64" s="14"/>
      <c r="M64" s="12">
        <f t="shared" si="11"/>
        <v>1.2187133858974882E-2</v>
      </c>
      <c r="N64" s="12">
        <f t="shared" si="8"/>
        <v>0.36331232571650179</v>
      </c>
    </row>
    <row r="65" spans="1:14" ht="12.75" customHeight="1" x14ac:dyDescent="0.2">
      <c r="A65" s="24">
        <f>Tabelle2!A53</f>
        <v>6809.83</v>
      </c>
      <c r="B65" s="22">
        <f t="shared" si="12"/>
        <v>6938</v>
      </c>
      <c r="C65" s="7">
        <f>Tabelle2!B53</f>
        <v>35.1</v>
      </c>
      <c r="D65" s="7">
        <f t="shared" si="13"/>
        <v>35.94</v>
      </c>
      <c r="E65" s="15">
        <f t="shared" si="9"/>
        <v>0.83999999999999631</v>
      </c>
      <c r="F65" s="37"/>
      <c r="G65" s="42"/>
      <c r="H65" s="31" t="s">
        <v>47</v>
      </c>
      <c r="I65" s="7"/>
      <c r="J65" s="7" t="str">
        <f t="shared" si="10"/>
        <v>Up ~0° @ 6,938 ft</v>
      </c>
      <c r="K65" s="14"/>
      <c r="L65" s="14"/>
      <c r="M65" s="12">
        <f t="shared" si="11"/>
        <v>0.3754994595754767</v>
      </c>
      <c r="N65" s="12">
        <f t="shared" si="8"/>
        <v>0.13574162011540147</v>
      </c>
    </row>
    <row r="66" spans="1:14" ht="12.75" customHeight="1" x14ac:dyDescent="0.2">
      <c r="A66" s="24">
        <f>Tabelle2!A54</f>
        <v>6938</v>
      </c>
      <c r="B66" s="22">
        <f t="shared" si="12"/>
        <v>7003</v>
      </c>
      <c r="C66" s="7">
        <f>Tabelle2!B54</f>
        <v>35.94</v>
      </c>
      <c r="D66" s="7">
        <f t="shared" si="13"/>
        <v>36.520000000000003</v>
      </c>
      <c r="E66" s="15">
        <f t="shared" si="9"/>
        <v>0.5800000000000054</v>
      </c>
      <c r="F66" s="38"/>
      <c r="G66" s="30" t="s">
        <v>59</v>
      </c>
      <c r="H66" s="31" t="s">
        <v>48</v>
      </c>
      <c r="I66" s="7"/>
      <c r="J66" s="7" t="str">
        <f t="shared" si="10"/>
        <v>Down ~0° @ 7,003 ft</v>
      </c>
      <c r="K66" s="14"/>
      <c r="L66" s="14"/>
      <c r="M66" s="12">
        <f t="shared" si="11"/>
        <v>0.51124107969087818</v>
      </c>
      <c r="N66" s="12">
        <f t="shared" si="8"/>
        <v>-0.16747052781947341</v>
      </c>
    </row>
    <row r="67" spans="1:14" ht="22.5" customHeight="1" x14ac:dyDescent="0.2">
      <c r="A67" s="24">
        <f>Tabelle2!A55</f>
        <v>7003</v>
      </c>
      <c r="B67" s="22">
        <f t="shared" si="12"/>
        <v>7008</v>
      </c>
      <c r="C67" s="7">
        <f>Tabelle2!B55</f>
        <v>36.520000000000003</v>
      </c>
      <c r="D67" s="7">
        <f t="shared" si="13"/>
        <v>36.549999999999997</v>
      </c>
      <c r="E67" s="15">
        <f t="shared" si="9"/>
        <v>2.9999999999994031E-2</v>
      </c>
      <c r="F67" s="43" t="s">
        <v>26</v>
      </c>
      <c r="G67" s="30" t="s">
        <v>60</v>
      </c>
      <c r="H67" s="31" t="s">
        <v>49</v>
      </c>
      <c r="I67" s="7"/>
      <c r="J67" s="7" t="str">
        <f t="shared" si="10"/>
        <v>Down ~0° @ 7,008 ft</v>
      </c>
      <c r="K67" s="14"/>
      <c r="L67" s="14"/>
      <c r="M67" s="12">
        <f t="shared" si="11"/>
        <v>0.34377055187140476</v>
      </c>
      <c r="N67" s="12">
        <f t="shared" si="8"/>
        <v>-0.46832639807865539</v>
      </c>
    </row>
    <row r="68" spans="1:14" ht="25.5" customHeight="1" x14ac:dyDescent="0.2">
      <c r="A68" s="24">
        <f>Tabelle2!A56</f>
        <v>7008</v>
      </c>
      <c r="B68" s="22">
        <f t="shared" si="12"/>
        <v>7100</v>
      </c>
      <c r="C68" s="7">
        <f>Tabelle2!B56</f>
        <v>36.549999999999997</v>
      </c>
      <c r="D68" s="7">
        <f t="shared" si="13"/>
        <v>36.35</v>
      </c>
      <c r="E68" s="15">
        <f t="shared" si="9"/>
        <v>-0.19999999999999574</v>
      </c>
      <c r="F68" s="44"/>
      <c r="G68" s="39" t="s">
        <v>62</v>
      </c>
      <c r="H68" s="33" t="s">
        <v>44</v>
      </c>
      <c r="I68" s="7"/>
      <c r="J68" s="7" t="str">
        <f t="shared" si="10"/>
        <v>Down ~0° @ 7,100 ft</v>
      </c>
      <c r="K68" s="14"/>
      <c r="L68" s="14"/>
      <c r="M68" s="12">
        <f t="shared" si="11"/>
        <v>-0.1245558462072506</v>
      </c>
      <c r="N68" s="12">
        <f t="shared" si="8"/>
        <v>-0.42154540452837208</v>
      </c>
    </row>
    <row r="69" spans="1:14" ht="12.75" customHeight="1" x14ac:dyDescent="0.2">
      <c r="A69" s="24">
        <f>Tabelle2!A57</f>
        <v>7100</v>
      </c>
      <c r="B69" s="22">
        <f t="shared" si="12"/>
        <v>7321.37</v>
      </c>
      <c r="C69" s="7">
        <f>Tabelle2!B57</f>
        <v>36.35</v>
      </c>
      <c r="D69" s="7">
        <f t="shared" si="13"/>
        <v>34.24</v>
      </c>
      <c r="E69" s="15">
        <f t="shared" si="9"/>
        <v>-2.1099999999999994</v>
      </c>
      <c r="F69" s="36" t="s">
        <v>17</v>
      </c>
      <c r="G69" s="40"/>
      <c r="H69" s="35"/>
      <c r="I69" s="7"/>
      <c r="J69" s="7" t="str">
        <f t="shared" si="10"/>
        <v>Down ~1° @ 7,321 ft</v>
      </c>
      <c r="K69" s="14"/>
      <c r="L69" s="14"/>
      <c r="M69" s="12">
        <f t="shared" si="11"/>
        <v>-0.54610125073562266</v>
      </c>
      <c r="N69" s="12">
        <f t="shared" si="8"/>
        <v>-0.52101539715269074</v>
      </c>
    </row>
    <row r="70" spans="1:14" ht="12.75" customHeight="1" x14ac:dyDescent="0.2">
      <c r="A70" s="24">
        <f>Tabelle2!A58</f>
        <v>7321.37</v>
      </c>
      <c r="B70" s="22">
        <f t="shared" si="12"/>
        <v>7600</v>
      </c>
      <c r="C70" s="7">
        <f>Tabelle2!B58</f>
        <v>34.24</v>
      </c>
      <c r="D70" s="7">
        <f t="shared" si="13"/>
        <v>29.05</v>
      </c>
      <c r="E70" s="15">
        <f t="shared" si="9"/>
        <v>-5.1900000000000013</v>
      </c>
      <c r="F70" s="37"/>
      <c r="G70" s="40"/>
      <c r="H70" s="35"/>
      <c r="I70" s="7"/>
      <c r="J70" s="7" t="str">
        <f t="shared" si="10"/>
        <v>Up ~0° @ 7,600 ft</v>
      </c>
      <c r="K70" s="14"/>
      <c r="L70" s="14"/>
      <c r="M70" s="12">
        <f t="shared" si="11"/>
        <v>-1.0671166478883134</v>
      </c>
      <c r="N70" s="12">
        <f t="shared" si="8"/>
        <v>0.40455145317180274</v>
      </c>
    </row>
    <row r="71" spans="1:14" ht="12.75" customHeight="1" x14ac:dyDescent="0.2">
      <c r="A71" s="24">
        <f>Tabelle2!A59</f>
        <v>7600</v>
      </c>
      <c r="B71" s="22">
        <f t="shared" si="12"/>
        <v>7722.79</v>
      </c>
      <c r="C71" s="7">
        <f>Tabelle2!B59</f>
        <v>29.05</v>
      </c>
      <c r="D71" s="7">
        <f t="shared" si="13"/>
        <v>27.63</v>
      </c>
      <c r="E71" s="15">
        <f t="shared" si="9"/>
        <v>-1.4200000000000017</v>
      </c>
      <c r="F71" s="37"/>
      <c r="G71" s="40"/>
      <c r="H71" s="35"/>
      <c r="I71" s="7"/>
      <c r="J71" s="7" t="str">
        <f t="shared" si="10"/>
        <v>Up ~0° @ 7,723 ft</v>
      </c>
      <c r="K71" s="14"/>
      <c r="L71" s="14"/>
      <c r="M71" s="12">
        <f t="shared" si="11"/>
        <v>-0.66256519471651065</v>
      </c>
      <c r="N71" s="12">
        <f t="shared" si="8"/>
        <v>0.36225357670822789</v>
      </c>
    </row>
    <row r="72" spans="1:14" ht="12.75" customHeight="1" x14ac:dyDescent="0.2">
      <c r="A72" s="24">
        <f>Tabelle2!A60</f>
        <v>7722.79</v>
      </c>
      <c r="B72" s="22">
        <f t="shared" si="12"/>
        <v>8186.4</v>
      </c>
      <c r="C72" s="7">
        <f>Tabelle2!B60</f>
        <v>27.63</v>
      </c>
      <c r="D72" s="7">
        <f t="shared" si="13"/>
        <v>25.2</v>
      </c>
      <c r="E72" s="15">
        <f t="shared" si="9"/>
        <v>-2.4299999999999997</v>
      </c>
      <c r="F72" s="37"/>
      <c r="G72" s="40"/>
      <c r="H72" s="34"/>
      <c r="I72" s="7"/>
      <c r="J72" s="7" t="str">
        <f t="shared" si="10"/>
        <v>Down ~2° @ 8,186 ft</v>
      </c>
      <c r="K72" s="14"/>
      <c r="L72" s="14"/>
      <c r="M72" s="12">
        <f t="shared" si="11"/>
        <v>-0.30031161800828277</v>
      </c>
      <c r="N72" s="12">
        <f t="shared" si="8"/>
        <v>-2.420313296473072</v>
      </c>
    </row>
    <row r="73" spans="1:14" ht="12.75" customHeight="1" x14ac:dyDescent="0.2">
      <c r="A73" s="24">
        <f>Tabelle2!A61</f>
        <v>8186.4</v>
      </c>
      <c r="B73" s="22">
        <f t="shared" si="12"/>
        <v>8263</v>
      </c>
      <c r="C73" s="7">
        <f>Tabelle2!B61</f>
        <v>25.2</v>
      </c>
      <c r="D73" s="7">
        <f t="shared" si="13"/>
        <v>21.56</v>
      </c>
      <c r="E73" s="15">
        <f t="shared" si="9"/>
        <v>-3.6400000000000006</v>
      </c>
      <c r="F73" s="37"/>
      <c r="G73" s="41"/>
      <c r="H73" s="31" t="s">
        <v>50</v>
      </c>
      <c r="I73" s="7"/>
      <c r="J73" s="7" t="str">
        <f t="shared" si="10"/>
        <v>Up ~2° @ 8,263 ft</v>
      </c>
      <c r="K73" s="14"/>
      <c r="L73" s="14"/>
      <c r="M73" s="12">
        <f t="shared" si="11"/>
        <v>-2.720624914481355</v>
      </c>
      <c r="N73" s="12">
        <f t="shared" si="8"/>
        <v>1.5748620763062759</v>
      </c>
    </row>
    <row r="74" spans="1:14" ht="12.75" customHeight="1" x14ac:dyDescent="0.2">
      <c r="A74" s="24">
        <f>Tabelle2!A62</f>
        <v>8263</v>
      </c>
      <c r="B74" s="22">
        <f t="shared" si="12"/>
        <v>8267</v>
      </c>
      <c r="C74" s="7">
        <f>Tabelle2!B62</f>
        <v>21.56</v>
      </c>
      <c r="D74" s="7">
        <f t="shared" si="13"/>
        <v>21.48</v>
      </c>
      <c r="E74" s="15">
        <f t="shared" si="9"/>
        <v>-7.9999999999998295E-2</v>
      </c>
      <c r="F74" s="37"/>
      <c r="G74" s="39" t="s">
        <v>66</v>
      </c>
      <c r="H74" s="33" t="s">
        <v>44</v>
      </c>
      <c r="I74" s="26" t="s">
        <v>51</v>
      </c>
      <c r="J74" s="7" t="str">
        <f t="shared" si="10"/>
        <v>Down ~2° @ 8,267 ft</v>
      </c>
      <c r="K74" s="14"/>
      <c r="L74" s="14"/>
      <c r="M74" s="12">
        <f t="shared" si="11"/>
        <v>-1.1457628381750791</v>
      </c>
      <c r="N74" s="12">
        <f t="shared" si="8"/>
        <v>-1.6094708082533526</v>
      </c>
    </row>
    <row r="75" spans="1:14" ht="12.75" customHeight="1" x14ac:dyDescent="0.2">
      <c r="A75" s="24">
        <f>Tabelle2!A63</f>
        <v>8267</v>
      </c>
      <c r="B75" s="22">
        <f t="shared" si="12"/>
        <v>8331</v>
      </c>
      <c r="C75" s="7">
        <f>Tabelle2!B63</f>
        <v>21.48</v>
      </c>
      <c r="D75" s="7">
        <f t="shared" si="13"/>
        <v>18.399999999999999</v>
      </c>
      <c r="E75" s="15">
        <f t="shared" si="9"/>
        <v>-3.0800000000000018</v>
      </c>
      <c r="F75" s="37"/>
      <c r="G75" s="40"/>
      <c r="H75" s="35"/>
      <c r="I75" s="26" t="s">
        <v>52</v>
      </c>
      <c r="J75" s="7" t="str">
        <f t="shared" si="10"/>
        <v>Down ~0° @ 8,331 ft</v>
      </c>
      <c r="K75" s="14"/>
      <c r="L75" s="14"/>
      <c r="M75" s="12">
        <f t="shared" si="11"/>
        <v>-2.7552336464284317</v>
      </c>
      <c r="N75" s="12">
        <f t="shared" si="8"/>
        <v>-0.45735212328523112</v>
      </c>
    </row>
    <row r="76" spans="1:14" ht="12.75" customHeight="1" x14ac:dyDescent="0.2">
      <c r="A76" s="24">
        <f>Tabelle2!A64</f>
        <v>8331</v>
      </c>
      <c r="B76" s="22">
        <f t="shared" si="12"/>
        <v>8346.5</v>
      </c>
      <c r="C76" s="7">
        <f>Tabelle2!B64</f>
        <v>18.399999999999999</v>
      </c>
      <c r="D76" s="7">
        <f t="shared" si="13"/>
        <v>17.53</v>
      </c>
      <c r="E76" s="15">
        <f t="shared" si="9"/>
        <v>-0.86999999999999744</v>
      </c>
      <c r="F76" s="37"/>
      <c r="G76" s="40"/>
      <c r="H76" s="35"/>
      <c r="I76" s="7"/>
      <c r="J76" s="7" t="str">
        <f t="shared" si="10"/>
        <v>Down ~3° @ 8,347 ft</v>
      </c>
      <c r="K76" s="14"/>
      <c r="L76" s="14"/>
      <c r="M76" s="12">
        <f t="shared" si="11"/>
        <v>-3.2125857697136628</v>
      </c>
      <c r="N76" s="12">
        <f t="shared" si="8"/>
        <v>-2.5281271061166835</v>
      </c>
    </row>
    <row r="77" spans="1:14" ht="12.75" customHeight="1" x14ac:dyDescent="0.2">
      <c r="A77" s="24">
        <f>Tabelle2!A65</f>
        <v>8346.5</v>
      </c>
      <c r="B77" s="22">
        <f t="shared" si="12"/>
        <v>8374.75</v>
      </c>
      <c r="C77" s="7">
        <f>Tabelle2!B65</f>
        <v>17.53</v>
      </c>
      <c r="D77" s="7">
        <f t="shared" si="13"/>
        <v>14.69</v>
      </c>
      <c r="E77" s="15">
        <f t="shared" si="9"/>
        <v>-2.8400000000000016</v>
      </c>
      <c r="F77" s="37"/>
      <c r="G77" s="40"/>
      <c r="H77" s="35"/>
      <c r="I77" s="7"/>
      <c r="J77" s="7" t="str">
        <f t="shared" si="10"/>
        <v>Up ~5° @ 8,375 ft</v>
      </c>
      <c r="K77" s="14"/>
      <c r="L77" s="14"/>
      <c r="M77" s="12">
        <f t="shared" si="11"/>
        <v>-5.7407128758303463</v>
      </c>
      <c r="N77" s="12">
        <f t="shared" si="8"/>
        <v>4.5836955878372336</v>
      </c>
    </row>
    <row r="78" spans="1:14" ht="12.75" customHeight="1" x14ac:dyDescent="0.2">
      <c r="A78" s="24">
        <f>Tabelle2!A66</f>
        <v>8374.75</v>
      </c>
      <c r="B78" s="22">
        <f t="shared" si="12"/>
        <v>8393.07</v>
      </c>
      <c r="C78" s="7">
        <f>Tabelle2!B66</f>
        <v>14.69</v>
      </c>
      <c r="D78" s="7">
        <f t="shared" si="13"/>
        <v>14.32</v>
      </c>
      <c r="E78" s="15">
        <f t="shared" si="9"/>
        <v>-0.36999999999999922</v>
      </c>
      <c r="F78" s="37"/>
      <c r="G78" s="40"/>
      <c r="H78" s="35"/>
      <c r="I78" s="7"/>
      <c r="J78" s="7" t="str">
        <f t="shared" si="10"/>
        <v>Down ~3° @ 8,393 ft</v>
      </c>
      <c r="K78" s="14"/>
      <c r="L78" s="14"/>
      <c r="M78" s="12">
        <f t="shared" si="11"/>
        <v>-1.1570172879931122</v>
      </c>
      <c r="N78" s="12">
        <f t="shared" si="8"/>
        <v>-3.4785708790792902</v>
      </c>
    </row>
    <row r="79" spans="1:14" ht="12.75" customHeight="1" x14ac:dyDescent="0.2">
      <c r="A79" s="24">
        <f>Tabelle2!A67</f>
        <v>8393.07</v>
      </c>
      <c r="B79" s="22">
        <f t="shared" si="12"/>
        <v>8516.4</v>
      </c>
      <c r="C79" s="7">
        <f>Tabelle2!B67</f>
        <v>14.32</v>
      </c>
      <c r="D79" s="7">
        <f t="shared" si="13"/>
        <v>4.32</v>
      </c>
      <c r="E79" s="15">
        <f t="shared" si="9"/>
        <v>-10</v>
      </c>
      <c r="F79" s="37"/>
      <c r="G79" s="40"/>
      <c r="H79" s="35"/>
      <c r="I79" s="7"/>
      <c r="J79" s="7" t="str">
        <f t="shared" si="10"/>
        <v>Up ~2° @ 8,516 ft</v>
      </c>
      <c r="K79" s="14"/>
      <c r="L79" s="14"/>
      <c r="M79" s="12">
        <f t="shared" si="11"/>
        <v>-4.6355881670724024</v>
      </c>
      <c r="N79" s="12">
        <f t="shared" si="8"/>
        <v>2.3084657073265165</v>
      </c>
    </row>
    <row r="80" spans="1:14" ht="12.75" customHeight="1" x14ac:dyDescent="0.2">
      <c r="A80" s="24">
        <f>Tabelle2!A68</f>
        <v>8516.4</v>
      </c>
      <c r="B80" s="22">
        <f t="shared" si="12"/>
        <v>8610.4</v>
      </c>
      <c r="C80" s="7">
        <f>Tabelle2!B68</f>
        <v>4.32</v>
      </c>
      <c r="D80" s="7">
        <f t="shared" si="13"/>
        <v>0.5</v>
      </c>
      <c r="E80" s="15">
        <f t="shared" si="9"/>
        <v>-3.8200000000000003</v>
      </c>
      <c r="F80" s="37"/>
      <c r="G80" s="40"/>
      <c r="H80" s="35"/>
      <c r="I80" s="26"/>
      <c r="J80" s="7" t="str">
        <f t="shared" si="10"/>
        <v>Down ~11° @ 8,610 ft</v>
      </c>
      <c r="K80" s="14"/>
      <c r="L80" s="14"/>
      <c r="M80" s="12">
        <f t="shared" si="11"/>
        <v>-2.3271224597458859</v>
      </c>
      <c r="N80" s="12">
        <f t="shared" si="8"/>
        <v>-11.039291674445877</v>
      </c>
    </row>
    <row r="81" spans="1:14" ht="12.75" customHeight="1" x14ac:dyDescent="0.2">
      <c r="A81" s="24">
        <f>Tabelle2!A69</f>
        <v>8610.4</v>
      </c>
      <c r="B81" s="22">
        <f t="shared" si="12"/>
        <v>8651.98</v>
      </c>
      <c r="C81" s="7">
        <f>Tabelle2!B69</f>
        <v>0.5</v>
      </c>
      <c r="D81" s="7">
        <f t="shared" si="13"/>
        <v>-9.3800000000000008</v>
      </c>
      <c r="E81" s="15">
        <f t="shared" ref="E81:E90" si="14">D81-C81</f>
        <v>-9.8800000000000008</v>
      </c>
      <c r="F81" s="37"/>
      <c r="G81" s="40"/>
      <c r="H81" s="35"/>
      <c r="I81" s="26"/>
      <c r="J81" s="7" t="str">
        <f t="shared" ref="J81:J90" si="15">IF(N81=0, " ", IF(N81 &gt; 0, "Up ~" &amp; TEXT(ABS(N81),0) &amp;"° @ " &amp; TEXT(B81, "0,00") &amp; " ft", "Down ~" &amp; TEXT(ABS(N81),0) &amp;"° @ " &amp; TEXT(B81, "0,00") &amp; " ft"))</f>
        <v>Up ~13° @ 8,652 ft</v>
      </c>
      <c r="K81" s="14"/>
      <c r="L81" s="14"/>
      <c r="M81" s="12">
        <f t="shared" ref="M81:M100" si="16">DEGREES(ATAN((D81-C81)/(B81-A81)))</f>
        <v>-13.366414134191764</v>
      </c>
      <c r="N81" s="12">
        <f t="shared" si="8"/>
        <v>13.366414134191764</v>
      </c>
    </row>
    <row r="82" spans="1:14" ht="12.75" customHeight="1" x14ac:dyDescent="0.2">
      <c r="A82" s="24">
        <f>Tabelle2!A70</f>
        <v>8651.98</v>
      </c>
      <c r="B82" s="22">
        <f t="shared" si="12"/>
        <v>8712</v>
      </c>
      <c r="C82" s="7">
        <f>Tabelle2!B70</f>
        <v>-9.3800000000000008</v>
      </c>
      <c r="D82" s="7">
        <f t="shared" si="13"/>
        <v>-9.3800000000000008</v>
      </c>
      <c r="E82" s="15">
        <f t="shared" si="14"/>
        <v>0</v>
      </c>
      <c r="F82" s="37"/>
      <c r="G82" s="40"/>
      <c r="H82" s="34"/>
      <c r="I82" s="26" t="s">
        <v>63</v>
      </c>
      <c r="J82" s="7" t="str">
        <f t="shared" si="15"/>
        <v xml:space="preserve"> </v>
      </c>
      <c r="K82" s="14"/>
      <c r="L82" s="14"/>
      <c r="M82" s="12">
        <f t="shared" si="16"/>
        <v>0</v>
      </c>
      <c r="N82" s="12">
        <f t="shared" si="8"/>
        <v>0</v>
      </c>
    </row>
    <row r="83" spans="1:14" ht="12.75" customHeight="1" x14ac:dyDescent="0.2">
      <c r="A83" s="24">
        <f>Tabelle2!A71</f>
        <v>8712</v>
      </c>
      <c r="B83" s="22">
        <f t="shared" si="12"/>
        <v>8725</v>
      </c>
      <c r="C83" s="7">
        <f>Tabelle2!B71</f>
        <v>-9.3800000000000008</v>
      </c>
      <c r="D83" s="7">
        <f t="shared" si="13"/>
        <v>-9.3800000000000008</v>
      </c>
      <c r="E83" s="15">
        <f t="shared" si="14"/>
        <v>0</v>
      </c>
      <c r="F83" s="37"/>
      <c r="G83" s="41"/>
      <c r="H83" s="31" t="s">
        <v>64</v>
      </c>
      <c r="I83" s="26"/>
      <c r="J83" s="26"/>
      <c r="K83" s="14"/>
      <c r="L83" s="14"/>
      <c r="M83" s="12">
        <f t="shared" si="16"/>
        <v>0</v>
      </c>
      <c r="N83" s="12">
        <f t="shared" si="8"/>
        <v>0</v>
      </c>
    </row>
    <row r="84" spans="1:14" ht="12.75" customHeight="1" x14ac:dyDescent="0.2">
      <c r="A84" s="24">
        <f>Tabelle2!A72</f>
        <v>8725</v>
      </c>
      <c r="B84" s="22">
        <f t="shared" si="12"/>
        <v>8743</v>
      </c>
      <c r="C84" s="7">
        <f>Tabelle2!B72</f>
        <v>-9.3800000000000008</v>
      </c>
      <c r="D84" s="7">
        <f t="shared" si="13"/>
        <v>-9.3800000000000008</v>
      </c>
      <c r="E84" s="15">
        <f t="shared" si="14"/>
        <v>0</v>
      </c>
      <c r="F84" s="37"/>
      <c r="G84" s="39" t="s">
        <v>67</v>
      </c>
      <c r="H84" s="33" t="s">
        <v>36</v>
      </c>
      <c r="I84" s="7"/>
      <c r="J84" s="26" t="s">
        <v>65</v>
      </c>
      <c r="K84" s="14"/>
      <c r="L84" s="14"/>
      <c r="M84" s="12">
        <f t="shared" si="16"/>
        <v>0</v>
      </c>
      <c r="N84" s="12">
        <f t="shared" si="8"/>
        <v>49.910975846651304</v>
      </c>
    </row>
    <row r="85" spans="1:14" ht="12.75" customHeight="1" x14ac:dyDescent="0.2">
      <c r="A85" s="24">
        <f>Tabelle2!A73</f>
        <v>8743</v>
      </c>
      <c r="B85" s="22">
        <f t="shared" si="12"/>
        <v>8753</v>
      </c>
      <c r="C85" s="7">
        <f>Tabelle2!B73</f>
        <v>-9.3800000000000008</v>
      </c>
      <c r="D85" s="7">
        <f t="shared" si="13"/>
        <v>2.5</v>
      </c>
      <c r="E85" s="15">
        <f t="shared" si="14"/>
        <v>11.88</v>
      </c>
      <c r="F85" s="37"/>
      <c r="G85" s="40"/>
      <c r="H85" s="35"/>
      <c r="I85" s="7"/>
      <c r="J85" s="7" t="str">
        <f t="shared" si="15"/>
        <v>Down ~45° @ 8,753 ft</v>
      </c>
      <c r="K85" s="14"/>
      <c r="L85" s="14"/>
      <c r="M85" s="12">
        <f t="shared" si="16"/>
        <v>49.910975846651304</v>
      </c>
      <c r="N85" s="12">
        <f t="shared" si="8"/>
        <v>-45.300326527990691</v>
      </c>
    </row>
    <row r="86" spans="1:14" ht="12.75" customHeight="1" x14ac:dyDescent="0.2">
      <c r="A86" s="24">
        <f>Tabelle2!A74</f>
        <v>8753</v>
      </c>
      <c r="B86" s="22">
        <f t="shared" si="12"/>
        <v>8846</v>
      </c>
      <c r="C86" s="7">
        <f>Tabelle2!B74</f>
        <v>2.5</v>
      </c>
      <c r="D86" s="7">
        <f t="shared" si="13"/>
        <v>10</v>
      </c>
      <c r="E86" s="15">
        <f t="shared" si="14"/>
        <v>7.5</v>
      </c>
      <c r="F86" s="37"/>
      <c r="G86" s="40"/>
      <c r="H86" s="35"/>
      <c r="I86" s="26" t="s">
        <v>53</v>
      </c>
      <c r="J86" s="7" t="str">
        <f t="shared" si="15"/>
        <v>Down ~4° @ 8,846 ft</v>
      </c>
      <c r="K86" s="14"/>
      <c r="L86" s="14"/>
      <c r="M86" s="12">
        <f t="shared" si="16"/>
        <v>4.6106493186606095</v>
      </c>
      <c r="N86" s="12">
        <f t="shared" si="8"/>
        <v>-3.6765617646914461</v>
      </c>
    </row>
    <row r="87" spans="1:14" ht="12.75" customHeight="1" x14ac:dyDescent="0.2">
      <c r="A87" s="24">
        <f>Tabelle2!A75</f>
        <v>8846</v>
      </c>
      <c r="B87" s="22">
        <f t="shared" si="12"/>
        <v>9030</v>
      </c>
      <c r="C87" s="7">
        <f>Tabelle2!B75</f>
        <v>10</v>
      </c>
      <c r="D87" s="7">
        <f t="shared" si="13"/>
        <v>13</v>
      </c>
      <c r="E87" s="15">
        <f t="shared" si="14"/>
        <v>3</v>
      </c>
      <c r="F87" s="37"/>
      <c r="G87" s="40"/>
      <c r="H87" s="34"/>
      <c r="I87" s="26" t="s">
        <v>54</v>
      </c>
      <c r="J87" s="7" t="str">
        <f t="shared" si="15"/>
        <v>Down ~0° @ 9,030 ft</v>
      </c>
      <c r="K87" s="14"/>
      <c r="L87" s="14"/>
      <c r="M87" s="12">
        <f t="shared" si="16"/>
        <v>0.93408755396916321</v>
      </c>
      <c r="N87" s="12">
        <f t="shared" si="8"/>
        <v>-0.34545299542759622</v>
      </c>
    </row>
    <row r="88" spans="1:14" ht="12.75" customHeight="1" x14ac:dyDescent="0.2">
      <c r="A88" s="24">
        <f>Tabelle2!A76</f>
        <v>9030</v>
      </c>
      <c r="B88" s="22">
        <f t="shared" si="12"/>
        <v>9322</v>
      </c>
      <c r="C88" s="7">
        <f>Tabelle2!B76</f>
        <v>13</v>
      </c>
      <c r="D88" s="7">
        <f t="shared" si="13"/>
        <v>16</v>
      </c>
      <c r="E88" s="15">
        <f t="shared" si="14"/>
        <v>3</v>
      </c>
      <c r="F88" s="38"/>
      <c r="G88" s="41"/>
      <c r="H88" s="31" t="s">
        <v>55</v>
      </c>
      <c r="I88" s="7"/>
      <c r="J88" s="7" t="str">
        <f t="shared" si="15"/>
        <v>Down ~1° @ 9,322 ft</v>
      </c>
      <c r="K88" s="14"/>
      <c r="L88" s="14"/>
      <c r="M88" s="12">
        <f t="shared" si="16"/>
        <v>0.58863455854156699</v>
      </c>
      <c r="N88" s="12">
        <f t="shared" si="8"/>
        <v>-0.75395221833873838</v>
      </c>
    </row>
    <row r="89" spans="1:14" ht="12.75" customHeight="1" x14ac:dyDescent="0.2">
      <c r="A89" s="24">
        <f>Tabelle2!A77</f>
        <v>9322</v>
      </c>
      <c r="B89" s="22">
        <f t="shared" ref="B89" si="17">A90</f>
        <v>9980.5</v>
      </c>
      <c r="C89" s="7">
        <f>Tabelle2!B77</f>
        <v>16</v>
      </c>
      <c r="D89" s="7">
        <f t="shared" ref="D89" si="18">C90</f>
        <v>14.1</v>
      </c>
      <c r="E89" s="15">
        <f t="shared" si="14"/>
        <v>-1.9000000000000004</v>
      </c>
      <c r="F89" s="23"/>
      <c r="G89" s="32"/>
      <c r="H89" s="33"/>
      <c r="I89" s="7"/>
      <c r="J89" s="7" t="str">
        <f t="shared" si="15"/>
        <v>Up ~90° @ 9,981 ft</v>
      </c>
      <c r="K89" s="14"/>
      <c r="L89" s="14"/>
      <c r="M89" s="12">
        <f t="shared" si="16"/>
        <v>-0.16531765979717133</v>
      </c>
      <c r="N89" s="12">
        <f t="shared" ref="N89" si="19">M90-M89</f>
        <v>89.888126888117</v>
      </c>
    </row>
    <row r="90" spans="1:14" ht="12.75" customHeight="1" x14ac:dyDescent="0.2">
      <c r="A90" s="24">
        <f>Tabelle2!A78</f>
        <v>9980.5</v>
      </c>
      <c r="B90" s="22">
        <f t="shared" ref="B90:B91" si="20">A91</f>
        <v>9980.6</v>
      </c>
      <c r="C90" s="7">
        <f>Tabelle2!B78</f>
        <v>14.1</v>
      </c>
      <c r="D90" s="7">
        <f t="shared" ref="D90:D91" si="21">C91</f>
        <v>34.770000000000003</v>
      </c>
      <c r="E90" s="15">
        <f t="shared" si="14"/>
        <v>20.67</v>
      </c>
      <c r="F90" s="23"/>
      <c r="G90" s="32"/>
      <c r="H90" s="34"/>
      <c r="I90" s="23"/>
      <c r="J90" s="7" t="str">
        <f t="shared" si="15"/>
        <v>Down ~90° @ 9,981 ft</v>
      </c>
      <c r="K90" s="14"/>
      <c r="L90" s="14"/>
      <c r="M90" s="12">
        <f t="shared" si="16"/>
        <v>89.722809228319832</v>
      </c>
      <c r="N90" s="12">
        <f>M91-M90</f>
        <v>-89.722809228319832</v>
      </c>
    </row>
    <row r="91" spans="1:14" ht="12.75" customHeight="1" x14ac:dyDescent="0.2">
      <c r="A91" s="24">
        <f>Tabelle2!A79</f>
        <v>9980.6</v>
      </c>
      <c r="B91" s="22">
        <f t="shared" si="20"/>
        <v>0</v>
      </c>
      <c r="C91" s="7">
        <f>Tabelle2!B79</f>
        <v>34.770000000000003</v>
      </c>
      <c r="D91" s="7">
        <f t="shared" si="21"/>
        <v>0</v>
      </c>
      <c r="E91" s="25"/>
      <c r="F91" s="25"/>
      <c r="G91" s="25"/>
      <c r="H91" s="29" t="s">
        <v>61</v>
      </c>
      <c r="I91" s="23"/>
      <c r="J91" s="25"/>
      <c r="K91" s="14"/>
      <c r="L91" s="14"/>
      <c r="M91" s="12"/>
      <c r="N91" s="12" t="e">
        <f t="shared" ref="N91:N120" si="22">M92-M91</f>
        <v>#DIV/0!</v>
      </c>
    </row>
    <row r="92" spans="1:14" ht="12.75" customHeight="1" x14ac:dyDescent="0.2">
      <c r="A92" s="24"/>
      <c r="B92" s="22"/>
      <c r="C92" s="7"/>
      <c r="D92" s="7"/>
      <c r="E92" s="25"/>
      <c r="F92" s="25"/>
      <c r="G92" s="25"/>
      <c r="H92" s="25"/>
      <c r="I92" s="25"/>
      <c r="J92" s="25"/>
      <c r="K92" s="14"/>
      <c r="L92" s="14"/>
      <c r="M92" s="12" t="e">
        <f t="shared" si="16"/>
        <v>#DIV/0!</v>
      </c>
      <c r="N92" s="12" t="e">
        <f t="shared" si="22"/>
        <v>#DIV/0!</v>
      </c>
    </row>
    <row r="93" spans="1:14" ht="12.75" customHeight="1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14"/>
      <c r="L93" s="14"/>
      <c r="M93" s="12" t="e">
        <f t="shared" si="16"/>
        <v>#DIV/0!</v>
      </c>
      <c r="N93" s="12" t="e">
        <f t="shared" si="22"/>
        <v>#DIV/0!</v>
      </c>
    </row>
    <row r="94" spans="1:14" ht="12.75" customHeight="1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14"/>
      <c r="L94" s="14"/>
      <c r="M94" s="12" t="e">
        <f t="shared" si="16"/>
        <v>#DIV/0!</v>
      </c>
      <c r="N94" s="12" t="e">
        <f t="shared" si="22"/>
        <v>#DIV/0!</v>
      </c>
    </row>
    <row r="95" spans="1:14" ht="12.75" customHeight="1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14"/>
      <c r="L95" s="14"/>
      <c r="M95" s="12" t="e">
        <f t="shared" si="16"/>
        <v>#DIV/0!</v>
      </c>
      <c r="N95" s="12" t="e">
        <f t="shared" si="22"/>
        <v>#DIV/0!</v>
      </c>
    </row>
    <row r="96" spans="1:14" ht="12.75" customHeight="1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14"/>
      <c r="L96" s="14"/>
      <c r="M96" s="12" t="e">
        <f t="shared" si="16"/>
        <v>#DIV/0!</v>
      </c>
      <c r="N96" s="12" t="e">
        <f t="shared" si="22"/>
        <v>#DIV/0!</v>
      </c>
    </row>
    <row r="97" spans="1:14" ht="12.75" customHeight="1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14"/>
      <c r="L97" s="14"/>
      <c r="M97" s="12" t="e">
        <f t="shared" si="16"/>
        <v>#DIV/0!</v>
      </c>
      <c r="N97" s="12" t="e">
        <f t="shared" si="22"/>
        <v>#DIV/0!</v>
      </c>
    </row>
    <row r="98" spans="1:14" ht="12.75" customHeight="1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14"/>
      <c r="L98" s="14"/>
      <c r="M98" s="12" t="e">
        <f t="shared" si="16"/>
        <v>#DIV/0!</v>
      </c>
      <c r="N98" s="12" t="e">
        <f t="shared" si="22"/>
        <v>#DIV/0!</v>
      </c>
    </row>
    <row r="99" spans="1:14" ht="12.75" customHeight="1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14"/>
      <c r="L99" s="14"/>
      <c r="M99" s="12" t="e">
        <f t="shared" si="16"/>
        <v>#DIV/0!</v>
      </c>
      <c r="N99" s="12" t="e">
        <f t="shared" si="22"/>
        <v>#DIV/0!</v>
      </c>
    </row>
    <row r="100" spans="1:14" ht="12.75" customHeight="1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14"/>
      <c r="L100" s="14"/>
      <c r="M100" s="12" t="e">
        <f t="shared" si="16"/>
        <v>#DIV/0!</v>
      </c>
      <c r="N100" s="12" t="e">
        <f t="shared" si="22"/>
        <v>#DIV/0!</v>
      </c>
    </row>
    <row r="101" spans="1:14" ht="12.75" customHeight="1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14"/>
      <c r="L101" s="14"/>
      <c r="M101" s="12" t="e">
        <f t="shared" ref="M101:M132" si="23">DEGREES(ATAN((D101-C101)/(B101-A101)))</f>
        <v>#DIV/0!</v>
      </c>
      <c r="N101" s="12" t="e">
        <f t="shared" si="22"/>
        <v>#DIV/0!</v>
      </c>
    </row>
    <row r="102" spans="1:14" ht="12.75" customHeight="1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14"/>
      <c r="L102" s="14"/>
      <c r="M102" s="12" t="e">
        <f t="shared" si="23"/>
        <v>#DIV/0!</v>
      </c>
      <c r="N102" s="12" t="e">
        <f t="shared" si="22"/>
        <v>#DIV/0!</v>
      </c>
    </row>
    <row r="103" spans="1:14" ht="12.75" customHeight="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14"/>
      <c r="L103" s="14"/>
      <c r="M103" s="12" t="e">
        <f t="shared" si="23"/>
        <v>#DIV/0!</v>
      </c>
      <c r="N103" s="12" t="e">
        <f t="shared" si="22"/>
        <v>#DIV/0!</v>
      </c>
    </row>
    <row r="104" spans="1:14" ht="12.75" customHeight="1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14"/>
      <c r="L104" s="14"/>
      <c r="M104" s="12" t="e">
        <f t="shared" si="23"/>
        <v>#DIV/0!</v>
      </c>
      <c r="N104" s="12" t="e">
        <f t="shared" si="22"/>
        <v>#DIV/0!</v>
      </c>
    </row>
    <row r="105" spans="1:14" ht="12.75" customHeight="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14"/>
      <c r="L105" s="14"/>
      <c r="M105" s="12" t="e">
        <f t="shared" si="23"/>
        <v>#DIV/0!</v>
      </c>
      <c r="N105" s="12" t="e">
        <f t="shared" si="22"/>
        <v>#DIV/0!</v>
      </c>
    </row>
    <row r="106" spans="1:14" ht="12.75" customHeight="1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14"/>
      <c r="L106" s="14"/>
      <c r="M106" s="12" t="e">
        <f t="shared" si="23"/>
        <v>#DIV/0!</v>
      </c>
      <c r="N106" s="12" t="e">
        <f t="shared" si="22"/>
        <v>#DIV/0!</v>
      </c>
    </row>
    <row r="107" spans="1:14" ht="12.75" customHeight="1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14"/>
      <c r="L107" s="14"/>
      <c r="M107" s="12" t="e">
        <f t="shared" si="23"/>
        <v>#DIV/0!</v>
      </c>
      <c r="N107" s="12" t="e">
        <f t="shared" si="22"/>
        <v>#DIV/0!</v>
      </c>
    </row>
    <row r="108" spans="1:14" ht="12.75" customHeight="1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14"/>
      <c r="L108" s="14"/>
      <c r="M108" s="12" t="e">
        <f t="shared" si="23"/>
        <v>#DIV/0!</v>
      </c>
      <c r="N108" s="12" t="e">
        <f t="shared" si="22"/>
        <v>#DIV/0!</v>
      </c>
    </row>
    <row r="109" spans="1:14" ht="12.75" customHeight="1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14"/>
      <c r="L109" s="14"/>
      <c r="M109" s="12" t="e">
        <f t="shared" si="23"/>
        <v>#DIV/0!</v>
      </c>
      <c r="N109" s="12" t="e">
        <f t="shared" si="22"/>
        <v>#DIV/0!</v>
      </c>
    </row>
    <row r="110" spans="1:14" ht="12.75" customHeight="1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14"/>
      <c r="L110" s="14"/>
      <c r="M110" s="12" t="e">
        <f t="shared" si="23"/>
        <v>#DIV/0!</v>
      </c>
      <c r="N110" s="12" t="e">
        <f t="shared" si="22"/>
        <v>#DIV/0!</v>
      </c>
    </row>
    <row r="111" spans="1:14" ht="12.75" customHeight="1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14"/>
      <c r="L111" s="14"/>
      <c r="M111" s="12" t="e">
        <f t="shared" si="23"/>
        <v>#DIV/0!</v>
      </c>
      <c r="N111" s="12" t="e">
        <f t="shared" si="22"/>
        <v>#DIV/0!</v>
      </c>
    </row>
    <row r="112" spans="1:14" ht="12.75" customHeight="1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14"/>
      <c r="L112" s="14"/>
      <c r="M112" s="12" t="e">
        <f t="shared" si="23"/>
        <v>#DIV/0!</v>
      </c>
      <c r="N112" s="12" t="e">
        <f t="shared" si="22"/>
        <v>#DIV/0!</v>
      </c>
    </row>
    <row r="113" spans="1:15" ht="12.75" customHeight="1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14"/>
      <c r="L113" s="14"/>
      <c r="M113" s="12" t="e">
        <f t="shared" si="23"/>
        <v>#DIV/0!</v>
      </c>
      <c r="N113" s="12" t="e">
        <f t="shared" si="22"/>
        <v>#DIV/0!</v>
      </c>
    </row>
    <row r="114" spans="1:15" ht="12.75" customHeight="1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14"/>
      <c r="L114" s="14"/>
      <c r="M114" s="12" t="e">
        <f t="shared" si="23"/>
        <v>#DIV/0!</v>
      </c>
      <c r="N114" s="12" t="e">
        <f t="shared" si="22"/>
        <v>#DIV/0!</v>
      </c>
    </row>
    <row r="115" spans="1:15" ht="12.75" customHeight="1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14"/>
      <c r="L115" s="14"/>
      <c r="M115" s="12" t="e">
        <f t="shared" si="23"/>
        <v>#DIV/0!</v>
      </c>
      <c r="N115" s="12" t="e">
        <f t="shared" si="22"/>
        <v>#DIV/0!</v>
      </c>
    </row>
    <row r="116" spans="1:15" ht="12.75" customHeight="1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14"/>
      <c r="L116" s="14"/>
      <c r="M116" s="12" t="e">
        <f t="shared" si="23"/>
        <v>#DIV/0!</v>
      </c>
      <c r="N116" s="12" t="e">
        <f t="shared" si="22"/>
        <v>#DIV/0!</v>
      </c>
    </row>
    <row r="117" spans="1:15" ht="12.75" customHeight="1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14"/>
      <c r="L117" s="14"/>
      <c r="M117" s="14" t="e">
        <f t="shared" si="23"/>
        <v>#DIV/0!</v>
      </c>
      <c r="N117" s="14" t="e">
        <f t="shared" si="22"/>
        <v>#DIV/0!</v>
      </c>
      <c r="O117" s="14"/>
    </row>
    <row r="118" spans="1:15" ht="12.75" customHeight="1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14"/>
      <c r="L118" s="14"/>
      <c r="M118" s="14" t="e">
        <f t="shared" si="23"/>
        <v>#DIV/0!</v>
      </c>
      <c r="N118" s="14" t="e">
        <f t="shared" si="22"/>
        <v>#DIV/0!</v>
      </c>
      <c r="O118" s="14"/>
    </row>
    <row r="119" spans="1:15" ht="12.75" customHeight="1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14"/>
      <c r="L119" s="14"/>
      <c r="M119" s="14" t="e">
        <f t="shared" si="23"/>
        <v>#DIV/0!</v>
      </c>
      <c r="N119" s="14" t="e">
        <f t="shared" si="22"/>
        <v>#DIV/0!</v>
      </c>
      <c r="O119" s="14"/>
    </row>
    <row r="120" spans="1:15" ht="12.75" customHeight="1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14"/>
      <c r="L120" s="14"/>
      <c r="M120" s="14" t="e">
        <f t="shared" si="23"/>
        <v>#DIV/0!</v>
      </c>
      <c r="N120" s="14" t="e">
        <f t="shared" si="22"/>
        <v>#DIV/0!</v>
      </c>
      <c r="O120" s="14"/>
    </row>
    <row r="121" spans="1:15" ht="15" customHeight="1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14"/>
      <c r="L121" s="14"/>
      <c r="M121" s="14" t="e">
        <f t="shared" si="23"/>
        <v>#DIV/0!</v>
      </c>
      <c r="N121" s="14" t="e">
        <f t="shared" ref="N121:N184" si="24">M122-M121</f>
        <v>#DIV/0!</v>
      </c>
      <c r="O121" s="14"/>
    </row>
    <row r="122" spans="1:15" ht="15" customHeight="1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14"/>
      <c r="L122" s="14"/>
      <c r="M122" s="14" t="e">
        <f t="shared" si="23"/>
        <v>#DIV/0!</v>
      </c>
      <c r="N122" s="14" t="e">
        <f t="shared" si="24"/>
        <v>#DIV/0!</v>
      </c>
      <c r="O122" s="14"/>
    </row>
    <row r="123" spans="1:15" ht="15" customHeigh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14"/>
      <c r="L123" s="14"/>
      <c r="M123" s="14" t="e">
        <f t="shared" si="23"/>
        <v>#DIV/0!</v>
      </c>
      <c r="N123" s="14" t="e">
        <f t="shared" si="24"/>
        <v>#DIV/0!</v>
      </c>
      <c r="O123" s="14"/>
    </row>
    <row r="124" spans="1:15" ht="15" customHeight="1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14"/>
      <c r="L124" s="14"/>
      <c r="M124" s="14" t="e">
        <f t="shared" si="23"/>
        <v>#DIV/0!</v>
      </c>
      <c r="N124" s="14" t="e">
        <f t="shared" si="24"/>
        <v>#DIV/0!</v>
      </c>
      <c r="O124" s="14"/>
    </row>
    <row r="125" spans="1:15" ht="15" customHeight="1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14"/>
      <c r="L125" s="14"/>
      <c r="M125" s="14" t="e">
        <f t="shared" si="23"/>
        <v>#DIV/0!</v>
      </c>
      <c r="N125" s="14" t="e">
        <f t="shared" si="24"/>
        <v>#DIV/0!</v>
      </c>
      <c r="O125" s="14"/>
    </row>
    <row r="126" spans="1:15" ht="15" customHeight="1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14"/>
      <c r="L126" s="14"/>
      <c r="M126" s="12" t="e">
        <f t="shared" si="23"/>
        <v>#DIV/0!</v>
      </c>
      <c r="N126" s="12" t="e">
        <f t="shared" si="24"/>
        <v>#DIV/0!</v>
      </c>
    </row>
    <row r="127" spans="1:15" ht="15" customHeight="1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14"/>
      <c r="L127" s="14"/>
      <c r="M127" s="12" t="e">
        <f t="shared" si="23"/>
        <v>#DIV/0!</v>
      </c>
      <c r="N127" s="12" t="e">
        <f t="shared" si="24"/>
        <v>#DIV/0!</v>
      </c>
    </row>
    <row r="128" spans="1:15" ht="15" customHeight="1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14"/>
      <c r="L128" s="14"/>
      <c r="M128" s="12" t="e">
        <f t="shared" si="23"/>
        <v>#DIV/0!</v>
      </c>
      <c r="N128" s="12" t="e">
        <f t="shared" si="24"/>
        <v>#DIV/0!</v>
      </c>
    </row>
    <row r="129" spans="1:14" ht="15" customHeight="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14"/>
      <c r="L129" s="14"/>
      <c r="M129" s="12" t="e">
        <f t="shared" si="23"/>
        <v>#DIV/0!</v>
      </c>
      <c r="N129" s="12" t="e">
        <f t="shared" si="24"/>
        <v>#DIV/0!</v>
      </c>
    </row>
    <row r="130" spans="1:14" ht="15" customHeight="1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14"/>
      <c r="L130" s="14"/>
      <c r="M130" s="12" t="e">
        <f t="shared" si="23"/>
        <v>#DIV/0!</v>
      </c>
      <c r="N130" s="12" t="e">
        <f t="shared" si="24"/>
        <v>#DIV/0!</v>
      </c>
    </row>
    <row r="131" spans="1:14" ht="15" customHeight="1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14"/>
      <c r="L131" s="14"/>
      <c r="M131" s="12" t="e">
        <f t="shared" si="23"/>
        <v>#DIV/0!</v>
      </c>
      <c r="N131" s="12" t="e">
        <f t="shared" si="24"/>
        <v>#DIV/0!</v>
      </c>
    </row>
    <row r="132" spans="1:14" ht="15" customHeight="1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14"/>
      <c r="L132" s="14"/>
      <c r="M132" s="12" t="e">
        <f t="shared" si="23"/>
        <v>#DIV/0!</v>
      </c>
      <c r="N132" s="12" t="e">
        <f t="shared" si="24"/>
        <v>#DIV/0!</v>
      </c>
    </row>
    <row r="133" spans="1:14" ht="15" customHeight="1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14"/>
      <c r="L133" s="14"/>
      <c r="M133" s="12" t="e">
        <f t="shared" ref="M133:M164" si="25">DEGREES(ATAN((D133-C133)/(B133-A133)))</f>
        <v>#DIV/0!</v>
      </c>
      <c r="N133" s="12" t="e">
        <f t="shared" si="24"/>
        <v>#DIV/0!</v>
      </c>
    </row>
    <row r="134" spans="1:14" ht="15" customHeight="1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14"/>
      <c r="L134" s="14"/>
      <c r="M134" s="12" t="e">
        <f t="shared" si="25"/>
        <v>#DIV/0!</v>
      </c>
      <c r="N134" s="12" t="e">
        <f t="shared" si="24"/>
        <v>#DIV/0!</v>
      </c>
    </row>
    <row r="135" spans="1:14" ht="15" customHeight="1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14"/>
      <c r="L135" s="14"/>
      <c r="M135" s="12" t="e">
        <f t="shared" si="25"/>
        <v>#DIV/0!</v>
      </c>
      <c r="N135" s="12" t="e">
        <f t="shared" si="24"/>
        <v>#DIV/0!</v>
      </c>
    </row>
    <row r="136" spans="1:14" ht="15" customHeight="1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14"/>
      <c r="L136" s="14"/>
      <c r="M136" s="12" t="e">
        <f t="shared" si="25"/>
        <v>#DIV/0!</v>
      </c>
      <c r="N136" s="12" t="e">
        <f t="shared" si="24"/>
        <v>#DIV/0!</v>
      </c>
    </row>
    <row r="137" spans="1:14" ht="15" customHeight="1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14"/>
      <c r="L137" s="14"/>
      <c r="M137" s="12" t="e">
        <f t="shared" si="25"/>
        <v>#DIV/0!</v>
      </c>
      <c r="N137" s="12" t="e">
        <f t="shared" si="24"/>
        <v>#DIV/0!</v>
      </c>
    </row>
    <row r="138" spans="1:14" ht="15" customHeight="1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14"/>
      <c r="L138" s="14"/>
      <c r="M138" s="12" t="e">
        <f t="shared" si="25"/>
        <v>#DIV/0!</v>
      </c>
      <c r="N138" s="12" t="e">
        <f t="shared" si="24"/>
        <v>#DIV/0!</v>
      </c>
    </row>
    <row r="139" spans="1:14" ht="15" customHeight="1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14"/>
      <c r="L139" s="14"/>
      <c r="M139" s="12" t="e">
        <f t="shared" si="25"/>
        <v>#DIV/0!</v>
      </c>
      <c r="N139" s="12" t="e">
        <f t="shared" si="24"/>
        <v>#DIV/0!</v>
      </c>
    </row>
    <row r="140" spans="1:14" ht="15" customHeight="1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14"/>
      <c r="L140" s="14"/>
      <c r="M140" s="12" t="e">
        <f t="shared" si="25"/>
        <v>#DIV/0!</v>
      </c>
      <c r="N140" s="12" t="e">
        <f t="shared" si="24"/>
        <v>#DIV/0!</v>
      </c>
    </row>
    <row r="141" spans="1:14" ht="15" customHeight="1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14"/>
      <c r="L141" s="14"/>
      <c r="M141" s="12" t="e">
        <f t="shared" si="25"/>
        <v>#DIV/0!</v>
      </c>
      <c r="N141" s="12" t="e">
        <f t="shared" si="24"/>
        <v>#DIV/0!</v>
      </c>
    </row>
    <row r="142" spans="1:14" ht="15" customHeight="1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14"/>
      <c r="L142" s="14"/>
      <c r="M142" s="12" t="e">
        <f t="shared" si="25"/>
        <v>#DIV/0!</v>
      </c>
      <c r="N142" s="12" t="e">
        <f t="shared" si="24"/>
        <v>#DIV/0!</v>
      </c>
    </row>
    <row r="143" spans="1:14" ht="15" customHeight="1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14"/>
      <c r="L143" s="14"/>
      <c r="M143" s="12" t="e">
        <f t="shared" si="25"/>
        <v>#DIV/0!</v>
      </c>
      <c r="N143" s="12" t="e">
        <f t="shared" si="24"/>
        <v>#DIV/0!</v>
      </c>
    </row>
    <row r="144" spans="1:14" ht="15" customHeight="1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14"/>
      <c r="L144" s="14"/>
      <c r="M144" s="12" t="e">
        <f t="shared" si="25"/>
        <v>#DIV/0!</v>
      </c>
      <c r="N144" s="12" t="e">
        <f t="shared" si="24"/>
        <v>#DIV/0!</v>
      </c>
    </row>
    <row r="145" spans="1:14" ht="15" customHeight="1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14"/>
      <c r="L145" s="14"/>
      <c r="M145" s="12" t="e">
        <f t="shared" si="25"/>
        <v>#DIV/0!</v>
      </c>
      <c r="N145" s="12" t="e">
        <f t="shared" si="24"/>
        <v>#DIV/0!</v>
      </c>
    </row>
    <row r="146" spans="1:14" ht="15" customHeight="1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14"/>
      <c r="L146" s="14"/>
      <c r="M146" s="12" t="e">
        <f t="shared" si="25"/>
        <v>#DIV/0!</v>
      </c>
      <c r="N146" s="12" t="e">
        <f t="shared" si="24"/>
        <v>#DIV/0!</v>
      </c>
    </row>
    <row r="147" spans="1:14" ht="15" customHeight="1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14"/>
      <c r="L147" s="14"/>
      <c r="M147" s="12" t="e">
        <f t="shared" si="25"/>
        <v>#DIV/0!</v>
      </c>
      <c r="N147" s="12" t="e">
        <f t="shared" si="24"/>
        <v>#DIV/0!</v>
      </c>
    </row>
    <row r="148" spans="1:14" ht="15" customHeight="1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14"/>
      <c r="L148" s="14"/>
      <c r="M148" s="12" t="e">
        <f t="shared" si="25"/>
        <v>#DIV/0!</v>
      </c>
      <c r="N148" s="12" t="e">
        <f t="shared" si="24"/>
        <v>#DIV/0!</v>
      </c>
    </row>
    <row r="149" spans="1:14" ht="15" customHeight="1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14"/>
      <c r="L149" s="14"/>
      <c r="M149" s="12" t="e">
        <f t="shared" si="25"/>
        <v>#DIV/0!</v>
      </c>
      <c r="N149" s="12" t="e">
        <f t="shared" si="24"/>
        <v>#DIV/0!</v>
      </c>
    </row>
    <row r="150" spans="1:14" ht="15" customHeight="1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14"/>
      <c r="L150" s="14"/>
      <c r="M150" s="12" t="e">
        <f t="shared" si="25"/>
        <v>#DIV/0!</v>
      </c>
      <c r="N150" s="12" t="e">
        <f t="shared" si="24"/>
        <v>#DIV/0!</v>
      </c>
    </row>
    <row r="151" spans="1:14" ht="15" customHeight="1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14"/>
      <c r="L151" s="14"/>
      <c r="M151" s="12" t="e">
        <f t="shared" si="25"/>
        <v>#DIV/0!</v>
      </c>
      <c r="N151" s="12" t="e">
        <f t="shared" si="24"/>
        <v>#DIV/0!</v>
      </c>
    </row>
    <row r="152" spans="1:14" ht="14.25" customHeight="1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14"/>
      <c r="L152" s="14"/>
      <c r="M152" s="12" t="e">
        <f t="shared" si="25"/>
        <v>#DIV/0!</v>
      </c>
      <c r="N152" s="12" t="e">
        <f t="shared" si="24"/>
        <v>#DIV/0!</v>
      </c>
    </row>
    <row r="153" spans="1:14" ht="14.25" customHeight="1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14"/>
      <c r="L153" s="14"/>
      <c r="M153" s="12" t="e">
        <f t="shared" si="25"/>
        <v>#DIV/0!</v>
      </c>
      <c r="N153" s="12" t="e">
        <f t="shared" si="24"/>
        <v>#DIV/0!</v>
      </c>
    </row>
    <row r="154" spans="1:14" ht="14.25" customHeight="1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14"/>
      <c r="L154" s="14"/>
      <c r="M154" s="12" t="e">
        <f t="shared" si="25"/>
        <v>#DIV/0!</v>
      </c>
      <c r="N154" s="12" t="e">
        <f t="shared" si="24"/>
        <v>#DIV/0!</v>
      </c>
    </row>
    <row r="155" spans="1:14" ht="14.25" customHeight="1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14"/>
      <c r="L155" s="14"/>
      <c r="M155" s="12" t="e">
        <f t="shared" si="25"/>
        <v>#DIV/0!</v>
      </c>
      <c r="N155" s="12" t="e">
        <f t="shared" si="24"/>
        <v>#DIV/0!</v>
      </c>
    </row>
    <row r="156" spans="1:14" ht="14.25" customHeight="1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14"/>
      <c r="L156" s="14"/>
      <c r="M156" s="12" t="e">
        <f t="shared" si="25"/>
        <v>#DIV/0!</v>
      </c>
      <c r="N156" s="12" t="e">
        <f t="shared" si="24"/>
        <v>#DIV/0!</v>
      </c>
    </row>
    <row r="157" spans="1:14" ht="14.25" customHeight="1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14"/>
      <c r="L157" s="14"/>
      <c r="M157" s="12" t="e">
        <f t="shared" si="25"/>
        <v>#DIV/0!</v>
      </c>
      <c r="N157" s="12" t="e">
        <f t="shared" si="24"/>
        <v>#DIV/0!</v>
      </c>
    </row>
    <row r="158" spans="1:14" ht="14.25" customHeight="1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14"/>
      <c r="L158" s="14"/>
      <c r="M158" s="12" t="e">
        <f t="shared" si="25"/>
        <v>#DIV/0!</v>
      </c>
      <c r="N158" s="12" t="e">
        <f t="shared" si="24"/>
        <v>#DIV/0!</v>
      </c>
    </row>
    <row r="159" spans="1:14" ht="14.25" customHeight="1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14"/>
      <c r="L159" s="14"/>
      <c r="M159" s="12" t="e">
        <f t="shared" si="25"/>
        <v>#DIV/0!</v>
      </c>
      <c r="N159" s="12" t="e">
        <f t="shared" si="24"/>
        <v>#DIV/0!</v>
      </c>
    </row>
    <row r="160" spans="1:14" ht="15" customHeight="1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14"/>
      <c r="L160" s="14"/>
      <c r="M160" s="12" t="e">
        <f t="shared" si="25"/>
        <v>#DIV/0!</v>
      </c>
      <c r="N160" s="12" t="e">
        <f t="shared" si="24"/>
        <v>#DIV/0!</v>
      </c>
    </row>
    <row r="161" spans="1:14" ht="15" customHeight="1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14"/>
      <c r="L161" s="14"/>
      <c r="M161" s="12" t="e">
        <f t="shared" si="25"/>
        <v>#DIV/0!</v>
      </c>
      <c r="N161" s="12" t="e">
        <f t="shared" si="24"/>
        <v>#DIV/0!</v>
      </c>
    </row>
    <row r="162" spans="1:14" ht="15" customHeight="1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14"/>
      <c r="L162" s="14"/>
      <c r="M162" s="12" t="e">
        <f t="shared" si="25"/>
        <v>#DIV/0!</v>
      </c>
      <c r="N162" s="12" t="e">
        <f t="shared" si="24"/>
        <v>#DIV/0!</v>
      </c>
    </row>
    <row r="163" spans="1:14" ht="15" customHeight="1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14"/>
      <c r="L163" s="14"/>
      <c r="M163" s="12" t="e">
        <f t="shared" si="25"/>
        <v>#DIV/0!</v>
      </c>
      <c r="N163" s="12" t="e">
        <f t="shared" si="24"/>
        <v>#DIV/0!</v>
      </c>
    </row>
    <row r="164" spans="1:14" ht="15" customHeight="1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14"/>
      <c r="L164" s="14"/>
      <c r="M164" s="12" t="e">
        <f t="shared" si="25"/>
        <v>#DIV/0!</v>
      </c>
      <c r="N164" s="12" t="e">
        <f t="shared" si="24"/>
        <v>#DIV/0!</v>
      </c>
    </row>
    <row r="165" spans="1:14" ht="15" customHeight="1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14"/>
      <c r="L165" s="14"/>
      <c r="M165" s="12" t="e">
        <f t="shared" ref="M165:M197" si="26">DEGREES(ATAN((D165-C165)/(B165-A165)))</f>
        <v>#DIV/0!</v>
      </c>
      <c r="N165" s="12" t="e">
        <f t="shared" si="24"/>
        <v>#DIV/0!</v>
      </c>
    </row>
    <row r="166" spans="1:14" ht="15" customHeigh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14"/>
      <c r="L166" s="14"/>
      <c r="M166" s="12" t="e">
        <f t="shared" si="26"/>
        <v>#DIV/0!</v>
      </c>
      <c r="N166" s="12" t="e">
        <f t="shared" si="24"/>
        <v>#DIV/0!</v>
      </c>
    </row>
    <row r="167" spans="1:14" ht="15" customHeight="1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14"/>
      <c r="L167" s="14"/>
      <c r="M167" s="12" t="e">
        <f t="shared" si="26"/>
        <v>#DIV/0!</v>
      </c>
      <c r="N167" s="12" t="e">
        <f t="shared" si="24"/>
        <v>#DIV/0!</v>
      </c>
    </row>
    <row r="168" spans="1:14" ht="15" customHeight="1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14"/>
      <c r="L168" s="14"/>
      <c r="M168" s="12" t="e">
        <f t="shared" si="26"/>
        <v>#DIV/0!</v>
      </c>
      <c r="N168" s="12" t="e">
        <f t="shared" si="24"/>
        <v>#DIV/0!</v>
      </c>
    </row>
    <row r="169" spans="1:14" ht="15" customHeight="1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14"/>
      <c r="L169" s="14"/>
      <c r="M169" s="12" t="e">
        <f t="shared" si="26"/>
        <v>#DIV/0!</v>
      </c>
      <c r="N169" s="12" t="e">
        <f t="shared" si="24"/>
        <v>#DIV/0!</v>
      </c>
    </row>
    <row r="170" spans="1:14" ht="15" customHeight="1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14"/>
      <c r="L170" s="14"/>
      <c r="M170" s="12" t="e">
        <f t="shared" si="26"/>
        <v>#DIV/0!</v>
      </c>
      <c r="N170" s="12" t="e">
        <f t="shared" si="24"/>
        <v>#DIV/0!</v>
      </c>
    </row>
    <row r="171" spans="1:14" ht="15" customHeight="1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14"/>
      <c r="L171" s="14"/>
      <c r="M171" s="12" t="e">
        <f t="shared" si="26"/>
        <v>#DIV/0!</v>
      </c>
      <c r="N171" s="12" t="e">
        <f t="shared" si="24"/>
        <v>#DIV/0!</v>
      </c>
    </row>
    <row r="172" spans="1:14" ht="15" customHeight="1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14"/>
      <c r="L172" s="14"/>
      <c r="M172" s="12" t="e">
        <f t="shared" si="26"/>
        <v>#DIV/0!</v>
      </c>
      <c r="N172" s="12" t="e">
        <f t="shared" si="24"/>
        <v>#DIV/0!</v>
      </c>
    </row>
    <row r="173" spans="1:14" ht="15" customHeight="1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14"/>
      <c r="L173" s="14"/>
      <c r="M173" s="12" t="e">
        <f t="shared" si="26"/>
        <v>#DIV/0!</v>
      </c>
      <c r="N173" s="12" t="e">
        <f t="shared" si="24"/>
        <v>#DIV/0!</v>
      </c>
    </row>
    <row r="174" spans="1:14" ht="15" customHeight="1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14"/>
      <c r="L174" s="14"/>
      <c r="M174" s="12" t="e">
        <f t="shared" si="26"/>
        <v>#DIV/0!</v>
      </c>
      <c r="N174" s="12" t="e">
        <f t="shared" si="24"/>
        <v>#DIV/0!</v>
      </c>
    </row>
    <row r="175" spans="1:14" ht="15" customHeight="1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14"/>
      <c r="L175" s="14"/>
      <c r="M175" s="12" t="e">
        <f t="shared" si="26"/>
        <v>#DIV/0!</v>
      </c>
      <c r="N175" s="12" t="e">
        <f t="shared" si="24"/>
        <v>#DIV/0!</v>
      </c>
    </row>
    <row r="176" spans="1:14" ht="15" customHeight="1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14"/>
      <c r="L176" s="14"/>
      <c r="M176" s="12" t="e">
        <f t="shared" si="26"/>
        <v>#DIV/0!</v>
      </c>
      <c r="N176" s="12" t="e">
        <f t="shared" si="24"/>
        <v>#DIV/0!</v>
      </c>
    </row>
    <row r="177" spans="1:14" ht="15" customHeight="1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14"/>
      <c r="L177" s="14"/>
      <c r="M177" s="12" t="e">
        <f t="shared" si="26"/>
        <v>#DIV/0!</v>
      </c>
      <c r="N177" s="12" t="e">
        <f t="shared" si="24"/>
        <v>#DIV/0!</v>
      </c>
    </row>
    <row r="178" spans="1:14" ht="15" customHeight="1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14"/>
      <c r="L178" s="14"/>
      <c r="M178" s="12" t="e">
        <f t="shared" si="26"/>
        <v>#DIV/0!</v>
      </c>
      <c r="N178" s="12" t="e">
        <f t="shared" si="24"/>
        <v>#DIV/0!</v>
      </c>
    </row>
    <row r="179" spans="1:14" ht="15" customHeight="1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14"/>
      <c r="L179" s="14"/>
      <c r="M179" s="12" t="e">
        <f t="shared" si="26"/>
        <v>#DIV/0!</v>
      </c>
      <c r="N179" s="12" t="e">
        <f t="shared" si="24"/>
        <v>#DIV/0!</v>
      </c>
    </row>
    <row r="180" spans="1:14" ht="15" customHeight="1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14"/>
      <c r="L180" s="14"/>
      <c r="M180" s="12" t="e">
        <f t="shared" si="26"/>
        <v>#DIV/0!</v>
      </c>
      <c r="N180" s="12" t="e">
        <f t="shared" si="24"/>
        <v>#DIV/0!</v>
      </c>
    </row>
    <row r="181" spans="1:14" ht="15" customHeight="1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14"/>
      <c r="L181" s="14"/>
      <c r="M181" s="12" t="e">
        <f t="shared" si="26"/>
        <v>#DIV/0!</v>
      </c>
      <c r="N181" s="12" t="e">
        <f t="shared" si="24"/>
        <v>#DIV/0!</v>
      </c>
    </row>
    <row r="182" spans="1:14" ht="15" customHeight="1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14"/>
      <c r="L182" s="14"/>
      <c r="M182" s="12" t="e">
        <f t="shared" si="26"/>
        <v>#DIV/0!</v>
      </c>
      <c r="N182" s="12" t="e">
        <f t="shared" si="24"/>
        <v>#DIV/0!</v>
      </c>
    </row>
    <row r="183" spans="1:14" ht="15" customHeight="1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14"/>
      <c r="L183" s="14"/>
      <c r="M183" s="12" t="e">
        <f t="shared" si="26"/>
        <v>#DIV/0!</v>
      </c>
      <c r="N183" s="12" t="e">
        <f t="shared" si="24"/>
        <v>#DIV/0!</v>
      </c>
    </row>
    <row r="184" spans="1:14" ht="15" customHeight="1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14"/>
      <c r="L184" s="14"/>
      <c r="M184" s="12" t="e">
        <f t="shared" si="26"/>
        <v>#DIV/0!</v>
      </c>
      <c r="N184" s="12" t="e">
        <f t="shared" si="24"/>
        <v>#DIV/0!</v>
      </c>
    </row>
    <row r="185" spans="1:14" ht="15" customHeight="1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14"/>
      <c r="L185" s="14"/>
      <c r="M185" s="12" t="e">
        <f t="shared" si="26"/>
        <v>#DIV/0!</v>
      </c>
      <c r="N185" s="12" t="e">
        <f t="shared" ref="N185:N245" si="27">M186-M185</f>
        <v>#DIV/0!</v>
      </c>
    </row>
    <row r="186" spans="1:14" ht="15" customHeight="1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14"/>
      <c r="L186" s="14"/>
      <c r="M186" s="12" t="e">
        <f t="shared" si="26"/>
        <v>#DIV/0!</v>
      </c>
      <c r="N186" s="12" t="e">
        <f t="shared" si="27"/>
        <v>#DIV/0!</v>
      </c>
    </row>
    <row r="187" spans="1:14" ht="15" customHeight="1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14"/>
      <c r="L187" s="14"/>
      <c r="M187" s="12" t="e">
        <f t="shared" si="26"/>
        <v>#DIV/0!</v>
      </c>
      <c r="N187" s="12" t="e">
        <f t="shared" si="27"/>
        <v>#DIV/0!</v>
      </c>
    </row>
    <row r="188" spans="1:14" ht="15" customHeight="1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14"/>
      <c r="L188" s="14"/>
      <c r="M188" s="12" t="e">
        <f t="shared" si="26"/>
        <v>#DIV/0!</v>
      </c>
      <c r="N188" s="12" t="e">
        <f t="shared" si="27"/>
        <v>#DIV/0!</v>
      </c>
    </row>
    <row r="189" spans="1:14" ht="15" customHeight="1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14"/>
      <c r="L189" s="14"/>
      <c r="M189" s="12" t="e">
        <f t="shared" si="26"/>
        <v>#DIV/0!</v>
      </c>
      <c r="N189" s="12" t="e">
        <f t="shared" si="27"/>
        <v>#DIV/0!</v>
      </c>
    </row>
    <row r="190" spans="1:14" ht="15" customHeight="1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14"/>
      <c r="L190" s="14"/>
      <c r="M190" s="12" t="e">
        <f t="shared" si="26"/>
        <v>#DIV/0!</v>
      </c>
      <c r="N190" s="12" t="e">
        <f t="shared" si="27"/>
        <v>#DIV/0!</v>
      </c>
    </row>
    <row r="191" spans="1:14" ht="15" customHeight="1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14"/>
      <c r="L191" s="14"/>
      <c r="M191" s="12" t="e">
        <f t="shared" si="26"/>
        <v>#DIV/0!</v>
      </c>
      <c r="N191" s="12" t="e">
        <f t="shared" si="27"/>
        <v>#DIV/0!</v>
      </c>
    </row>
    <row r="192" spans="1:14" ht="15" customHeight="1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14"/>
      <c r="L192" s="14"/>
      <c r="M192" s="12" t="e">
        <f t="shared" si="26"/>
        <v>#DIV/0!</v>
      </c>
      <c r="N192" s="12" t="e">
        <f t="shared" si="27"/>
        <v>#DIV/0!</v>
      </c>
    </row>
    <row r="193" spans="1:14" ht="15" customHeight="1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14"/>
      <c r="L193" s="14"/>
      <c r="M193" s="12" t="e">
        <f t="shared" si="26"/>
        <v>#DIV/0!</v>
      </c>
      <c r="N193" s="12" t="e">
        <f t="shared" si="27"/>
        <v>#DIV/0!</v>
      </c>
    </row>
    <row r="194" spans="1:14" ht="14.25" customHeight="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14"/>
      <c r="L194" s="14"/>
      <c r="M194" s="12" t="e">
        <f t="shared" si="26"/>
        <v>#DIV/0!</v>
      </c>
      <c r="N194" s="12" t="e">
        <f t="shared" si="27"/>
        <v>#DIV/0!</v>
      </c>
    </row>
    <row r="195" spans="1:14" ht="15" customHeigh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14"/>
      <c r="L195" s="14"/>
      <c r="M195" s="12" t="e">
        <f t="shared" si="26"/>
        <v>#DIV/0!</v>
      </c>
      <c r="N195" s="12" t="e">
        <f t="shared" si="27"/>
        <v>#DIV/0!</v>
      </c>
    </row>
    <row r="196" spans="1:14" ht="15" customHeight="1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14"/>
      <c r="L196" s="14"/>
      <c r="M196" s="12" t="e">
        <f t="shared" si="26"/>
        <v>#DIV/0!</v>
      </c>
      <c r="N196" s="12" t="e">
        <f t="shared" si="27"/>
        <v>#DIV/0!</v>
      </c>
    </row>
    <row r="197" spans="1:14" ht="15" customHeight="1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14"/>
      <c r="L197" s="14"/>
      <c r="M197" s="12" t="e">
        <f t="shared" si="26"/>
        <v>#DIV/0!</v>
      </c>
      <c r="N197" s="12" t="e">
        <f t="shared" si="27"/>
        <v>#DIV/0!</v>
      </c>
    </row>
    <row r="198" spans="1:14" ht="15" customHeight="1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14"/>
      <c r="L198" s="14"/>
      <c r="M198" s="12" t="e">
        <f t="shared" ref="M198:M244" si="28">DEGREES(ATAN((D198-C198)/(B198-A198)))</f>
        <v>#DIV/0!</v>
      </c>
      <c r="N198" s="12" t="e">
        <f t="shared" si="27"/>
        <v>#DIV/0!</v>
      </c>
    </row>
    <row r="199" spans="1:14" ht="15" customHeight="1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14"/>
      <c r="L199" s="14"/>
      <c r="M199" s="12" t="e">
        <f t="shared" si="28"/>
        <v>#DIV/0!</v>
      </c>
      <c r="N199" s="12" t="e">
        <f t="shared" si="27"/>
        <v>#DIV/0!</v>
      </c>
    </row>
    <row r="200" spans="1:14" ht="15" customHeight="1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14"/>
      <c r="L200" s="14"/>
      <c r="M200" s="12" t="e">
        <f t="shared" si="28"/>
        <v>#DIV/0!</v>
      </c>
      <c r="N200" s="12" t="e">
        <f t="shared" si="27"/>
        <v>#DIV/0!</v>
      </c>
    </row>
    <row r="201" spans="1:14" ht="15" customHeight="1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14"/>
      <c r="L201" s="14"/>
      <c r="M201" s="12" t="e">
        <f t="shared" si="28"/>
        <v>#DIV/0!</v>
      </c>
      <c r="N201" s="12" t="e">
        <f t="shared" si="27"/>
        <v>#DIV/0!</v>
      </c>
    </row>
    <row r="202" spans="1:14" ht="15" customHeight="1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14"/>
      <c r="L202" s="14"/>
      <c r="M202" s="12" t="e">
        <f t="shared" si="28"/>
        <v>#DIV/0!</v>
      </c>
      <c r="N202" s="12" t="e">
        <f t="shared" si="27"/>
        <v>#DIV/0!</v>
      </c>
    </row>
    <row r="203" spans="1:14" ht="15" customHeight="1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14"/>
      <c r="L203" s="14"/>
      <c r="M203" s="12" t="e">
        <f t="shared" si="28"/>
        <v>#DIV/0!</v>
      </c>
      <c r="N203" s="12" t="e">
        <f t="shared" si="27"/>
        <v>#DIV/0!</v>
      </c>
    </row>
    <row r="204" spans="1:14" ht="15" customHeight="1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14"/>
      <c r="L204" s="14"/>
      <c r="M204" s="12" t="e">
        <f t="shared" si="28"/>
        <v>#DIV/0!</v>
      </c>
      <c r="N204" s="12" t="e">
        <f t="shared" si="27"/>
        <v>#DIV/0!</v>
      </c>
    </row>
    <row r="205" spans="1:14" ht="15" customHeight="1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14"/>
      <c r="L205" s="14"/>
      <c r="M205" s="12" t="e">
        <f t="shared" si="28"/>
        <v>#DIV/0!</v>
      </c>
      <c r="N205" s="12" t="e">
        <f t="shared" si="27"/>
        <v>#DIV/0!</v>
      </c>
    </row>
    <row r="206" spans="1:14" ht="15" customHeight="1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14"/>
      <c r="L206" s="14"/>
      <c r="M206" s="12" t="e">
        <f t="shared" si="28"/>
        <v>#DIV/0!</v>
      </c>
      <c r="N206" s="12" t="e">
        <f t="shared" si="27"/>
        <v>#DIV/0!</v>
      </c>
    </row>
    <row r="207" spans="1:14" ht="15" customHeight="1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14"/>
      <c r="L207" s="14"/>
      <c r="M207" s="12" t="e">
        <f t="shared" si="28"/>
        <v>#DIV/0!</v>
      </c>
      <c r="N207" s="12" t="e">
        <f t="shared" si="27"/>
        <v>#DIV/0!</v>
      </c>
    </row>
    <row r="208" spans="1:14" ht="15" customHeight="1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14"/>
      <c r="L208" s="14"/>
      <c r="M208" s="12" t="e">
        <f t="shared" si="28"/>
        <v>#DIV/0!</v>
      </c>
      <c r="N208" s="12" t="e">
        <f t="shared" si="27"/>
        <v>#DIV/0!</v>
      </c>
    </row>
    <row r="209" spans="1:14" ht="15" customHeight="1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14"/>
      <c r="L209" s="14"/>
      <c r="M209" s="12" t="e">
        <f t="shared" si="28"/>
        <v>#DIV/0!</v>
      </c>
      <c r="N209" s="12" t="e">
        <f t="shared" si="27"/>
        <v>#DIV/0!</v>
      </c>
    </row>
    <row r="210" spans="1:14" ht="15" customHeight="1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14"/>
      <c r="L210" s="14"/>
      <c r="M210" s="12" t="e">
        <f t="shared" si="28"/>
        <v>#DIV/0!</v>
      </c>
      <c r="N210" s="12" t="e">
        <f t="shared" si="27"/>
        <v>#DIV/0!</v>
      </c>
    </row>
    <row r="211" spans="1:14" ht="15" customHeight="1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14"/>
      <c r="L211" s="14"/>
      <c r="M211" s="12" t="e">
        <f t="shared" si="28"/>
        <v>#DIV/0!</v>
      </c>
      <c r="N211" s="12" t="e">
        <f t="shared" si="27"/>
        <v>#DIV/0!</v>
      </c>
    </row>
    <row r="212" spans="1:14" ht="15" customHeigh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14"/>
      <c r="L212" s="14"/>
      <c r="M212" s="12" t="e">
        <f t="shared" si="28"/>
        <v>#DIV/0!</v>
      </c>
      <c r="N212" s="12" t="e">
        <f t="shared" si="27"/>
        <v>#DIV/0!</v>
      </c>
    </row>
    <row r="213" spans="1:14" ht="15" customHeight="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14"/>
      <c r="L213" s="14"/>
      <c r="M213" s="12" t="e">
        <f t="shared" si="28"/>
        <v>#DIV/0!</v>
      </c>
      <c r="N213" s="12" t="e">
        <f t="shared" si="27"/>
        <v>#DIV/0!</v>
      </c>
    </row>
    <row r="214" spans="1:14" ht="15" customHeight="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14"/>
      <c r="L214" s="14"/>
      <c r="M214" s="12" t="e">
        <f t="shared" si="28"/>
        <v>#DIV/0!</v>
      </c>
      <c r="N214" s="12" t="e">
        <f t="shared" si="27"/>
        <v>#DIV/0!</v>
      </c>
    </row>
    <row r="215" spans="1:14" ht="15" customHeight="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14"/>
      <c r="L215" s="14"/>
      <c r="M215" s="12" t="e">
        <f t="shared" si="28"/>
        <v>#DIV/0!</v>
      </c>
      <c r="N215" s="12" t="e">
        <f t="shared" si="27"/>
        <v>#DIV/0!</v>
      </c>
    </row>
    <row r="216" spans="1:14" ht="15" customHeight="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14"/>
      <c r="L216" s="14"/>
      <c r="M216" s="12" t="e">
        <f t="shared" si="28"/>
        <v>#DIV/0!</v>
      </c>
      <c r="N216" s="12" t="e">
        <f t="shared" si="27"/>
        <v>#DIV/0!</v>
      </c>
    </row>
    <row r="217" spans="1:14" ht="15" customHeigh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14"/>
      <c r="L217" s="14"/>
      <c r="M217" s="12" t="e">
        <f t="shared" si="28"/>
        <v>#DIV/0!</v>
      </c>
      <c r="N217" s="12" t="e">
        <f t="shared" si="27"/>
        <v>#DIV/0!</v>
      </c>
    </row>
    <row r="218" spans="1:14" ht="15" customHeight="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14"/>
      <c r="L218" s="14"/>
      <c r="M218" s="12" t="e">
        <f t="shared" si="28"/>
        <v>#DIV/0!</v>
      </c>
      <c r="N218" s="12" t="e">
        <f t="shared" si="27"/>
        <v>#DIV/0!</v>
      </c>
    </row>
    <row r="219" spans="1:14" ht="15" customHeigh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14"/>
      <c r="L219" s="14"/>
      <c r="M219" s="12" t="e">
        <f t="shared" si="28"/>
        <v>#DIV/0!</v>
      </c>
      <c r="N219" s="12" t="e">
        <f t="shared" si="27"/>
        <v>#DIV/0!</v>
      </c>
    </row>
    <row r="220" spans="1:14" ht="15" customHeigh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14"/>
      <c r="L220" s="14"/>
      <c r="M220" s="12" t="e">
        <f t="shared" si="28"/>
        <v>#DIV/0!</v>
      </c>
      <c r="N220" s="12" t="e">
        <f t="shared" si="27"/>
        <v>#DIV/0!</v>
      </c>
    </row>
    <row r="221" spans="1:14" ht="15" customHeight="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14"/>
      <c r="L221" s="14"/>
      <c r="M221" s="12" t="e">
        <f t="shared" si="28"/>
        <v>#DIV/0!</v>
      </c>
      <c r="N221" s="12" t="e">
        <f t="shared" si="27"/>
        <v>#DIV/0!</v>
      </c>
    </row>
    <row r="222" spans="1:14" ht="15" customHeight="1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14"/>
      <c r="L222" s="14"/>
      <c r="M222" s="12" t="e">
        <f t="shared" si="28"/>
        <v>#DIV/0!</v>
      </c>
      <c r="N222" s="12" t="e">
        <f t="shared" si="27"/>
        <v>#DIV/0!</v>
      </c>
    </row>
    <row r="223" spans="1:14" ht="15" customHeight="1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14"/>
      <c r="L223" s="14"/>
      <c r="M223" s="12" t="e">
        <f t="shared" si="28"/>
        <v>#DIV/0!</v>
      </c>
      <c r="N223" s="12" t="e">
        <f t="shared" si="27"/>
        <v>#DIV/0!</v>
      </c>
    </row>
    <row r="224" spans="1:14" ht="15" customHeight="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14"/>
      <c r="L224" s="14"/>
      <c r="M224" s="12" t="e">
        <f t="shared" si="28"/>
        <v>#DIV/0!</v>
      </c>
      <c r="N224" s="12" t="e">
        <f t="shared" si="27"/>
        <v>#DIV/0!</v>
      </c>
    </row>
    <row r="225" spans="1:14" ht="15" customHeight="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14"/>
      <c r="L225" s="14"/>
      <c r="M225" s="12" t="e">
        <f t="shared" si="28"/>
        <v>#DIV/0!</v>
      </c>
      <c r="N225" s="12" t="e">
        <f t="shared" si="27"/>
        <v>#DIV/0!</v>
      </c>
    </row>
    <row r="226" spans="1:14" ht="15" customHeight="1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14"/>
      <c r="L226" s="14"/>
      <c r="M226" s="12" t="e">
        <f t="shared" si="28"/>
        <v>#DIV/0!</v>
      </c>
      <c r="N226" s="12" t="e">
        <f t="shared" si="27"/>
        <v>#DIV/0!</v>
      </c>
    </row>
    <row r="227" spans="1:14" ht="15" customHeight="1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14"/>
      <c r="L227" s="14"/>
      <c r="M227" s="12" t="e">
        <f t="shared" si="28"/>
        <v>#DIV/0!</v>
      </c>
      <c r="N227" s="12" t="e">
        <f t="shared" si="27"/>
        <v>#DIV/0!</v>
      </c>
    </row>
    <row r="228" spans="1:14" ht="15" customHeight="1" x14ac:dyDescent="0.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14"/>
      <c r="L228" s="14"/>
      <c r="M228" s="12" t="e">
        <f t="shared" si="28"/>
        <v>#DIV/0!</v>
      </c>
      <c r="N228" s="12" t="e">
        <f t="shared" si="27"/>
        <v>#DIV/0!</v>
      </c>
    </row>
    <row r="229" spans="1:14" ht="15" customHeight="1" x14ac:dyDescent="0.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14"/>
      <c r="L229" s="14"/>
      <c r="M229" s="12" t="e">
        <f t="shared" si="28"/>
        <v>#DIV/0!</v>
      </c>
      <c r="N229" s="12" t="e">
        <f t="shared" si="27"/>
        <v>#DIV/0!</v>
      </c>
    </row>
    <row r="230" spans="1:14" ht="15" customHeight="1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14"/>
      <c r="L230" s="14"/>
      <c r="M230" s="12" t="e">
        <f t="shared" si="28"/>
        <v>#DIV/0!</v>
      </c>
      <c r="N230" s="12" t="e">
        <f t="shared" si="27"/>
        <v>#DIV/0!</v>
      </c>
    </row>
    <row r="231" spans="1:14" ht="15" customHeight="1" x14ac:dyDescent="0.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14"/>
      <c r="L231" s="14"/>
      <c r="M231" s="12" t="e">
        <f t="shared" si="28"/>
        <v>#DIV/0!</v>
      </c>
      <c r="N231" s="12" t="e">
        <f t="shared" si="27"/>
        <v>#DIV/0!</v>
      </c>
    </row>
    <row r="232" spans="1:14" ht="15" customHeight="1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14"/>
      <c r="L232" s="14"/>
      <c r="M232" s="12" t="e">
        <f t="shared" si="28"/>
        <v>#DIV/0!</v>
      </c>
      <c r="N232" s="12" t="e">
        <f t="shared" si="27"/>
        <v>#DIV/0!</v>
      </c>
    </row>
    <row r="233" spans="1:14" ht="15" customHeight="1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14"/>
      <c r="L233" s="14"/>
      <c r="M233" s="12" t="e">
        <f t="shared" si="28"/>
        <v>#DIV/0!</v>
      </c>
      <c r="N233" s="12" t="e">
        <f t="shared" si="27"/>
        <v>#DIV/0!</v>
      </c>
    </row>
    <row r="234" spans="1:14" ht="15" customHeight="1" x14ac:dyDescent="0.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14"/>
      <c r="L234" s="14"/>
      <c r="M234" s="12" t="e">
        <f t="shared" si="28"/>
        <v>#DIV/0!</v>
      </c>
      <c r="N234" s="12" t="e">
        <f t="shared" si="27"/>
        <v>#DIV/0!</v>
      </c>
    </row>
    <row r="235" spans="1:14" ht="15" customHeight="1" x14ac:dyDescent="0.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14"/>
      <c r="L235" s="14"/>
      <c r="M235" s="12" t="e">
        <f t="shared" si="28"/>
        <v>#DIV/0!</v>
      </c>
      <c r="N235" s="12" t="e">
        <f t="shared" si="27"/>
        <v>#DIV/0!</v>
      </c>
    </row>
    <row r="236" spans="1:14" ht="15" customHeight="1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14"/>
      <c r="L236" s="14"/>
      <c r="M236" s="12" t="e">
        <f t="shared" si="28"/>
        <v>#DIV/0!</v>
      </c>
      <c r="N236" s="12" t="e">
        <f t="shared" si="27"/>
        <v>#DIV/0!</v>
      </c>
    </row>
    <row r="237" spans="1:14" ht="15" customHeight="1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14"/>
      <c r="L237" s="14"/>
      <c r="M237" s="12" t="e">
        <f t="shared" si="28"/>
        <v>#DIV/0!</v>
      </c>
      <c r="N237" s="12" t="e">
        <f t="shared" si="27"/>
        <v>#DIV/0!</v>
      </c>
    </row>
    <row r="238" spans="1:14" ht="15" customHeight="1" x14ac:dyDescent="0.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14"/>
      <c r="L238" s="14"/>
      <c r="M238" s="12" t="e">
        <f t="shared" si="28"/>
        <v>#DIV/0!</v>
      </c>
      <c r="N238" s="12" t="e">
        <f t="shared" si="27"/>
        <v>#DIV/0!</v>
      </c>
    </row>
    <row r="239" spans="1:14" ht="15" customHeight="1" x14ac:dyDescent="0.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14"/>
      <c r="L239" s="14"/>
      <c r="M239" s="12" t="e">
        <f t="shared" si="28"/>
        <v>#DIV/0!</v>
      </c>
      <c r="N239" s="12" t="e">
        <f t="shared" si="27"/>
        <v>#DIV/0!</v>
      </c>
    </row>
    <row r="240" spans="1:14" ht="15" customHeight="1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14"/>
      <c r="L240" s="14"/>
      <c r="M240" s="12" t="e">
        <f t="shared" si="28"/>
        <v>#DIV/0!</v>
      </c>
      <c r="N240" s="12" t="e">
        <f t="shared" si="27"/>
        <v>#DIV/0!</v>
      </c>
    </row>
    <row r="241" spans="1:14" ht="15" customHeight="1" x14ac:dyDescent="0.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14"/>
      <c r="L241" s="14"/>
      <c r="M241" s="12" t="e">
        <f t="shared" si="28"/>
        <v>#DIV/0!</v>
      </c>
      <c r="N241" s="12" t="e">
        <f t="shared" si="27"/>
        <v>#DIV/0!</v>
      </c>
    </row>
    <row r="242" spans="1:14" ht="15" customHeight="1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14"/>
      <c r="L242" s="14"/>
      <c r="M242" s="12" t="e">
        <f t="shared" si="28"/>
        <v>#DIV/0!</v>
      </c>
      <c r="N242" s="12" t="e">
        <f t="shared" si="27"/>
        <v>#DIV/0!</v>
      </c>
    </row>
    <row r="243" spans="1:14" ht="15" customHeight="1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14"/>
      <c r="L243" s="14"/>
      <c r="M243" s="12" t="e">
        <f t="shared" si="28"/>
        <v>#DIV/0!</v>
      </c>
      <c r="N243" s="12" t="e">
        <f t="shared" si="27"/>
        <v>#DIV/0!</v>
      </c>
    </row>
    <row r="244" spans="1:14" ht="15" customHeight="1" x14ac:dyDescent="0.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14"/>
      <c r="L244" s="14"/>
      <c r="M244" s="12" t="e">
        <f t="shared" si="28"/>
        <v>#DIV/0!</v>
      </c>
      <c r="N244" s="12" t="e">
        <f t="shared" si="27"/>
        <v>#DIV/0!</v>
      </c>
    </row>
    <row r="245" spans="1:14" x14ac:dyDescent="0.2">
      <c r="N245" s="4">
        <f t="shared" si="27"/>
        <v>0</v>
      </c>
    </row>
  </sheetData>
  <mergeCells count="54">
    <mergeCell ref="I15:J15"/>
    <mergeCell ref="F15:F16"/>
    <mergeCell ref="G15:G16"/>
    <mergeCell ref="A15:A16"/>
    <mergeCell ref="B15:B16"/>
    <mergeCell ref="C15:C16"/>
    <mergeCell ref="D15:D16"/>
    <mergeCell ref="E15:E16"/>
    <mergeCell ref="A10:F10"/>
    <mergeCell ref="A11:F11"/>
    <mergeCell ref="A12:F12"/>
    <mergeCell ref="A13:F13"/>
    <mergeCell ref="G9:J9"/>
    <mergeCell ref="G10:J10"/>
    <mergeCell ref="G11:J11"/>
    <mergeCell ref="A9:F9"/>
    <mergeCell ref="G12:J12"/>
    <mergeCell ref="G13:J13"/>
    <mergeCell ref="A3:J3"/>
    <mergeCell ref="G5:J5"/>
    <mergeCell ref="G6:J6"/>
    <mergeCell ref="G7:J7"/>
    <mergeCell ref="G8:J8"/>
    <mergeCell ref="A5:F5"/>
    <mergeCell ref="A6:F6"/>
    <mergeCell ref="A7:F7"/>
    <mergeCell ref="A8:F8"/>
    <mergeCell ref="H22:H25"/>
    <mergeCell ref="H27:H28"/>
    <mergeCell ref="H45:H46"/>
    <mergeCell ref="H42:H43"/>
    <mergeCell ref="H34:H40"/>
    <mergeCell ref="H30:H32"/>
    <mergeCell ref="H17:H20"/>
    <mergeCell ref="G68:G73"/>
    <mergeCell ref="F67:F68"/>
    <mergeCell ref="F69:F88"/>
    <mergeCell ref="G74:G83"/>
    <mergeCell ref="G84:G88"/>
    <mergeCell ref="F17:F66"/>
    <mergeCell ref="G30:G33"/>
    <mergeCell ref="G34:G41"/>
    <mergeCell ref="G42:G44"/>
    <mergeCell ref="G45:G47"/>
    <mergeCell ref="G48:G58"/>
    <mergeCell ref="G59:G65"/>
    <mergeCell ref="G17:G21"/>
    <mergeCell ref="G22:G29"/>
    <mergeCell ref="H89:H90"/>
    <mergeCell ref="H74:H82"/>
    <mergeCell ref="H68:H72"/>
    <mergeCell ref="H59:H64"/>
    <mergeCell ref="H48:H57"/>
    <mergeCell ref="H84:H87"/>
  </mergeCells>
  <conditionalFormatting sqref="E17:E90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5"/>
  <sheetViews>
    <sheetView topLeftCell="A118" zoomScale="55" zoomScaleNormal="55" workbookViewId="0">
      <selection activeCell="O247" sqref="O247"/>
    </sheetView>
  </sheetViews>
  <sheetFormatPr baseColWidth="10" defaultColWidth="11" defaultRowHeight="14.25" x14ac:dyDescent="0.2"/>
  <cols>
    <col min="2" max="2" width="18.625" customWidth="1"/>
  </cols>
  <sheetData>
    <row r="1" spans="1:6" x14ac:dyDescent="0.2">
      <c r="A1" s="5" t="s">
        <v>19</v>
      </c>
      <c r="B1" s="5"/>
      <c r="C1" s="5"/>
      <c r="D1" s="5"/>
      <c r="E1" s="5"/>
      <c r="F1" s="5"/>
    </row>
    <row r="4" spans="1:6" x14ac:dyDescent="0.2">
      <c r="A4" s="20" t="s">
        <v>20</v>
      </c>
      <c r="B4" s="20" t="s">
        <v>21</v>
      </c>
    </row>
    <row r="5" spans="1:6" x14ac:dyDescent="0.2">
      <c r="A5" s="21">
        <v>0</v>
      </c>
      <c r="B5" s="20">
        <v>-2.25</v>
      </c>
    </row>
    <row r="6" spans="1:6" x14ac:dyDescent="0.2">
      <c r="A6" s="21">
        <v>125</v>
      </c>
      <c r="B6" s="20">
        <v>-2.25</v>
      </c>
    </row>
    <row r="7" spans="1:6" x14ac:dyDescent="0.2">
      <c r="A7" s="21">
        <v>170</v>
      </c>
      <c r="B7" s="20">
        <v>1.49</v>
      </c>
    </row>
    <row r="8" spans="1:6" x14ac:dyDescent="0.2">
      <c r="A8" s="21">
        <v>177.5</v>
      </c>
      <c r="B8" s="20">
        <v>1.95</v>
      </c>
    </row>
    <row r="9" spans="1:6" x14ac:dyDescent="0.2">
      <c r="A9" s="21">
        <v>183.02</v>
      </c>
      <c r="B9" s="20">
        <v>5.85</v>
      </c>
    </row>
    <row r="10" spans="1:6" x14ac:dyDescent="0.2">
      <c r="A10" s="21">
        <v>315</v>
      </c>
      <c r="B10" s="20">
        <v>8.01</v>
      </c>
    </row>
    <row r="11" spans="1:6" x14ac:dyDescent="0.2">
      <c r="A11" s="21">
        <v>351</v>
      </c>
      <c r="B11" s="20">
        <v>8.01</v>
      </c>
    </row>
    <row r="12" spans="1:6" x14ac:dyDescent="0.2">
      <c r="A12" s="21">
        <v>357</v>
      </c>
      <c r="B12" s="20">
        <v>7.75</v>
      </c>
    </row>
    <row r="13" spans="1:6" x14ac:dyDescent="0.2">
      <c r="A13" s="21">
        <v>418.06</v>
      </c>
      <c r="B13" s="20">
        <v>4.6500000000000004</v>
      </c>
    </row>
    <row r="14" spans="1:6" x14ac:dyDescent="0.2">
      <c r="A14" s="21">
        <v>493</v>
      </c>
      <c r="B14" s="20">
        <v>3.43</v>
      </c>
    </row>
    <row r="15" spans="1:6" x14ac:dyDescent="0.2">
      <c r="A15" s="21">
        <v>498.38</v>
      </c>
      <c r="B15" s="20">
        <v>0.75</v>
      </c>
    </row>
    <row r="16" spans="1:6" x14ac:dyDescent="0.2">
      <c r="A16" s="21">
        <v>525</v>
      </c>
      <c r="B16" s="20">
        <v>0.45</v>
      </c>
    </row>
    <row r="17" spans="1:36" x14ac:dyDescent="0.2">
      <c r="A17" s="21">
        <v>535</v>
      </c>
      <c r="B17" s="20">
        <v>0.35</v>
      </c>
    </row>
    <row r="18" spans="1:36" x14ac:dyDescent="0.2">
      <c r="A18" s="21">
        <v>575</v>
      </c>
      <c r="B18" s="20">
        <v>0.15</v>
      </c>
    </row>
    <row r="19" spans="1:36" x14ac:dyDescent="0.2">
      <c r="A19" s="21">
        <v>633.5</v>
      </c>
      <c r="B19" s="20">
        <v>0</v>
      </c>
    </row>
    <row r="20" spans="1:36" x14ac:dyDescent="0.2">
      <c r="A20" s="21">
        <v>692</v>
      </c>
      <c r="B20" s="20">
        <v>1.75</v>
      </c>
    </row>
    <row r="21" spans="1:36" x14ac:dyDescent="0.2">
      <c r="A21" s="21">
        <v>1319.5</v>
      </c>
      <c r="B21" s="20">
        <v>3.48</v>
      </c>
    </row>
    <row r="22" spans="1:36" x14ac:dyDescent="0.2">
      <c r="A22" s="21">
        <v>1742</v>
      </c>
      <c r="B22" s="20">
        <v>3.04</v>
      </c>
    </row>
    <row r="23" spans="1:36" x14ac:dyDescent="0.2">
      <c r="A23" s="21">
        <v>1846.95</v>
      </c>
      <c r="B23" s="20">
        <v>2.75</v>
      </c>
    </row>
    <row r="24" spans="1:36" x14ac:dyDescent="0.2">
      <c r="A24" s="21">
        <v>2100</v>
      </c>
      <c r="B24" s="20">
        <v>3.78</v>
      </c>
    </row>
    <row r="25" spans="1:36" x14ac:dyDescent="0.2">
      <c r="A25" s="21">
        <v>2315</v>
      </c>
      <c r="B25" s="20">
        <v>4.5</v>
      </c>
    </row>
    <row r="26" spans="1:36" x14ac:dyDescent="0.2">
      <c r="A26" s="21">
        <v>2356</v>
      </c>
      <c r="B26" s="20">
        <v>4.75</v>
      </c>
    </row>
    <row r="27" spans="1:36" x14ac:dyDescent="0.2">
      <c r="A27" s="21">
        <v>2400</v>
      </c>
      <c r="B27" s="20">
        <v>4.88</v>
      </c>
      <c r="AJ27" t="s">
        <v>27</v>
      </c>
    </row>
    <row r="28" spans="1:36" x14ac:dyDescent="0.2">
      <c r="A28" s="21">
        <v>2650</v>
      </c>
      <c r="B28" s="20">
        <v>5.56</v>
      </c>
    </row>
    <row r="29" spans="1:36" x14ac:dyDescent="0.2">
      <c r="A29" s="21">
        <v>2777</v>
      </c>
      <c r="B29" s="20">
        <v>5.13</v>
      </c>
    </row>
    <row r="30" spans="1:36" x14ac:dyDescent="0.2">
      <c r="A30" s="21">
        <v>2868</v>
      </c>
      <c r="B30" s="20">
        <v>6.86</v>
      </c>
    </row>
    <row r="31" spans="1:36" x14ac:dyDescent="0.2">
      <c r="A31" s="21">
        <v>2905</v>
      </c>
      <c r="B31" s="20">
        <v>7.5</v>
      </c>
    </row>
    <row r="32" spans="1:36" x14ac:dyDescent="0.2">
      <c r="A32" s="21">
        <v>2920.75</v>
      </c>
      <c r="B32" s="20">
        <v>7.87</v>
      </c>
    </row>
    <row r="33" spans="1:2" x14ac:dyDescent="0.2">
      <c r="A33" s="21">
        <v>3216.5</v>
      </c>
      <c r="B33" s="20">
        <v>8.4499999999999993</v>
      </c>
    </row>
    <row r="34" spans="1:2" x14ac:dyDescent="0.2">
      <c r="A34" s="21">
        <v>3575</v>
      </c>
      <c r="B34" s="20">
        <v>8.57</v>
      </c>
    </row>
    <row r="35" spans="1:2" x14ac:dyDescent="0.2">
      <c r="A35" s="21">
        <v>3663.25</v>
      </c>
      <c r="B35" s="20">
        <v>6.62</v>
      </c>
    </row>
    <row r="36" spans="1:2" x14ac:dyDescent="0.2">
      <c r="A36" s="21">
        <v>3720</v>
      </c>
      <c r="B36" s="20">
        <v>7.77</v>
      </c>
    </row>
    <row r="37" spans="1:2" x14ac:dyDescent="0.2">
      <c r="A37" s="21">
        <v>3760.34</v>
      </c>
      <c r="B37" s="20">
        <v>8.7799999999999994</v>
      </c>
    </row>
    <row r="38" spans="1:2" x14ac:dyDescent="0.2">
      <c r="A38" s="21">
        <v>4109</v>
      </c>
      <c r="B38" s="20">
        <v>9.64</v>
      </c>
    </row>
    <row r="39" spans="1:2" x14ac:dyDescent="0.2">
      <c r="A39" s="21">
        <v>4240</v>
      </c>
      <c r="B39" s="20">
        <v>10.3</v>
      </c>
    </row>
    <row r="40" spans="1:2" x14ac:dyDescent="0.2">
      <c r="A40" s="21">
        <v>4300</v>
      </c>
      <c r="B40" s="20">
        <v>10.47</v>
      </c>
    </row>
    <row r="41" spans="1:2" x14ac:dyDescent="0.2">
      <c r="A41" s="21">
        <v>4644.1000000000004</v>
      </c>
      <c r="B41" s="20">
        <v>9.6</v>
      </c>
    </row>
    <row r="42" spans="1:2" x14ac:dyDescent="0.2">
      <c r="A42" s="21">
        <v>4700</v>
      </c>
      <c r="B42" s="20">
        <v>8.59</v>
      </c>
    </row>
    <row r="43" spans="1:2" x14ac:dyDescent="0.2">
      <c r="A43" s="21">
        <v>4816</v>
      </c>
      <c r="B43" s="20">
        <v>10.65</v>
      </c>
    </row>
    <row r="44" spans="1:2" x14ac:dyDescent="0.2">
      <c r="A44" s="21">
        <v>5269.25</v>
      </c>
      <c r="B44" s="20">
        <v>9.7799999999999994</v>
      </c>
    </row>
    <row r="45" spans="1:2" x14ac:dyDescent="0.2">
      <c r="A45" s="21">
        <v>5411.68</v>
      </c>
      <c r="B45" s="20">
        <v>10</v>
      </c>
    </row>
    <row r="46" spans="1:2" x14ac:dyDescent="0.2">
      <c r="A46" s="21">
        <v>5567.55</v>
      </c>
      <c r="B46" s="20">
        <v>11.88</v>
      </c>
    </row>
    <row r="47" spans="1:2" x14ac:dyDescent="0.2">
      <c r="A47" s="21">
        <v>5621</v>
      </c>
      <c r="B47" s="20">
        <v>11.16</v>
      </c>
    </row>
    <row r="48" spans="1:2" x14ac:dyDescent="0.2">
      <c r="A48" s="21">
        <v>5630.72</v>
      </c>
      <c r="B48" s="20">
        <v>11.01</v>
      </c>
    </row>
    <row r="49" spans="1:2" x14ac:dyDescent="0.2">
      <c r="A49" s="21">
        <v>5713.05</v>
      </c>
      <c r="B49" s="20">
        <v>14.2</v>
      </c>
    </row>
    <row r="50" spans="1:2" x14ac:dyDescent="0.2">
      <c r="A50" s="21">
        <v>6051</v>
      </c>
      <c r="B50" s="20">
        <v>20.5</v>
      </c>
    </row>
    <row r="51" spans="1:2" x14ac:dyDescent="0.2">
      <c r="A51" s="21">
        <v>6400</v>
      </c>
      <c r="B51" s="20">
        <v>30</v>
      </c>
    </row>
    <row r="52" spans="1:2" x14ac:dyDescent="0.2">
      <c r="A52" s="21">
        <v>6668.79</v>
      </c>
      <c r="B52" s="20">
        <v>35.07</v>
      </c>
    </row>
    <row r="53" spans="1:2" x14ac:dyDescent="0.2">
      <c r="A53" s="21">
        <v>6809.83</v>
      </c>
      <c r="B53" s="20">
        <v>35.1</v>
      </c>
    </row>
    <row r="54" spans="1:2" x14ac:dyDescent="0.2">
      <c r="A54" s="21">
        <v>6938</v>
      </c>
      <c r="B54" s="20">
        <v>35.94</v>
      </c>
    </row>
    <row r="55" spans="1:2" x14ac:dyDescent="0.2">
      <c r="A55" s="21">
        <v>7003</v>
      </c>
      <c r="B55" s="20">
        <v>36.520000000000003</v>
      </c>
    </row>
    <row r="56" spans="1:2" x14ac:dyDescent="0.2">
      <c r="A56" s="21">
        <v>7008</v>
      </c>
      <c r="B56" s="20">
        <v>36.549999999999997</v>
      </c>
    </row>
    <row r="57" spans="1:2" x14ac:dyDescent="0.2">
      <c r="A57" s="21">
        <v>7100</v>
      </c>
      <c r="B57" s="20">
        <v>36.35</v>
      </c>
    </row>
    <row r="58" spans="1:2" x14ac:dyDescent="0.2">
      <c r="A58" s="21">
        <v>7321.37</v>
      </c>
      <c r="B58" s="20">
        <v>34.24</v>
      </c>
    </row>
    <row r="59" spans="1:2" x14ac:dyDescent="0.2">
      <c r="A59" s="21">
        <v>7600</v>
      </c>
      <c r="B59" s="20">
        <v>29.05</v>
      </c>
    </row>
    <row r="60" spans="1:2" x14ac:dyDescent="0.2">
      <c r="A60" s="21">
        <v>7722.79</v>
      </c>
      <c r="B60" s="20">
        <v>27.63</v>
      </c>
    </row>
    <row r="61" spans="1:2" x14ac:dyDescent="0.2">
      <c r="A61" s="21">
        <v>8186.4</v>
      </c>
      <c r="B61" s="20">
        <v>25.2</v>
      </c>
    </row>
    <row r="62" spans="1:2" x14ac:dyDescent="0.2">
      <c r="A62" s="21">
        <v>8263</v>
      </c>
      <c r="B62" s="20">
        <v>21.56</v>
      </c>
    </row>
    <row r="63" spans="1:2" x14ac:dyDescent="0.2">
      <c r="A63" s="21">
        <v>8267</v>
      </c>
      <c r="B63" s="20">
        <v>21.48</v>
      </c>
    </row>
    <row r="64" spans="1:2" x14ac:dyDescent="0.2">
      <c r="A64" s="21">
        <v>8331</v>
      </c>
      <c r="B64" s="20">
        <v>18.399999999999999</v>
      </c>
    </row>
    <row r="65" spans="1:2" x14ac:dyDescent="0.2">
      <c r="A65" s="21">
        <v>8346.5</v>
      </c>
      <c r="B65" s="20">
        <v>17.53</v>
      </c>
    </row>
    <row r="66" spans="1:2" x14ac:dyDescent="0.2">
      <c r="A66" s="21">
        <v>8374.75</v>
      </c>
      <c r="B66" s="20">
        <v>14.69</v>
      </c>
    </row>
    <row r="67" spans="1:2" x14ac:dyDescent="0.2">
      <c r="A67" s="21">
        <v>8393.07</v>
      </c>
      <c r="B67" s="20">
        <v>14.32</v>
      </c>
    </row>
    <row r="68" spans="1:2" x14ac:dyDescent="0.2">
      <c r="A68" s="21">
        <v>8516.4</v>
      </c>
      <c r="B68" s="20">
        <v>4.32</v>
      </c>
    </row>
    <row r="69" spans="1:2" x14ac:dyDescent="0.2">
      <c r="A69" s="21">
        <v>8610.4</v>
      </c>
      <c r="B69" s="20">
        <v>0.5</v>
      </c>
    </row>
    <row r="70" spans="1:2" x14ac:dyDescent="0.2">
      <c r="A70" s="21">
        <v>8651.98</v>
      </c>
      <c r="B70" s="20">
        <v>-9.3800000000000008</v>
      </c>
    </row>
    <row r="71" spans="1:2" x14ac:dyDescent="0.2">
      <c r="A71" s="21">
        <v>8712</v>
      </c>
      <c r="B71" s="20">
        <v>-9.3800000000000008</v>
      </c>
    </row>
    <row r="72" spans="1:2" x14ac:dyDescent="0.2">
      <c r="A72" s="21">
        <v>8725</v>
      </c>
      <c r="B72" s="20">
        <v>-9.3800000000000008</v>
      </c>
    </row>
    <row r="73" spans="1:2" x14ac:dyDescent="0.2">
      <c r="A73" s="21">
        <v>8743</v>
      </c>
      <c r="B73" s="20">
        <v>-9.3800000000000008</v>
      </c>
    </row>
    <row r="74" spans="1:2" x14ac:dyDescent="0.2">
      <c r="A74" s="21">
        <v>8753</v>
      </c>
      <c r="B74" s="20">
        <v>2.5</v>
      </c>
    </row>
    <row r="75" spans="1:2" x14ac:dyDescent="0.2">
      <c r="A75" s="21">
        <v>8846</v>
      </c>
      <c r="B75" s="20">
        <v>10</v>
      </c>
    </row>
    <row r="76" spans="1:2" x14ac:dyDescent="0.2">
      <c r="A76" s="21">
        <v>9030</v>
      </c>
      <c r="B76" s="20">
        <v>13</v>
      </c>
    </row>
    <row r="77" spans="1:2" x14ac:dyDescent="0.2">
      <c r="A77" s="21">
        <v>9322</v>
      </c>
      <c r="B77" s="20">
        <v>16</v>
      </c>
    </row>
    <row r="78" spans="1:2" x14ac:dyDescent="0.2">
      <c r="A78" s="21">
        <v>9980.5</v>
      </c>
      <c r="B78" s="20">
        <v>14.1</v>
      </c>
    </row>
    <row r="79" spans="1:2" x14ac:dyDescent="0.2">
      <c r="A79" s="21">
        <v>9980.6</v>
      </c>
      <c r="B79" s="20">
        <v>34.770000000000003</v>
      </c>
    </row>
    <row r="80" spans="1:2" x14ac:dyDescent="0.2">
      <c r="A80" s="21"/>
      <c r="B80" s="20"/>
    </row>
    <row r="81" spans="1:2" x14ac:dyDescent="0.2">
      <c r="A81" s="21"/>
      <c r="B81" s="20"/>
    </row>
    <row r="82" spans="1:2" x14ac:dyDescent="0.2">
      <c r="A82" s="21"/>
      <c r="B82" s="20"/>
    </row>
    <row r="83" spans="1:2" x14ac:dyDescent="0.2">
      <c r="A83" s="21"/>
      <c r="B83" s="20"/>
    </row>
    <row r="84" spans="1:2" x14ac:dyDescent="0.2">
      <c r="A84" s="21"/>
      <c r="B84" s="20"/>
    </row>
    <row r="85" spans="1:2" x14ac:dyDescent="0.2">
      <c r="A85" s="21"/>
      <c r="B85" s="20"/>
    </row>
    <row r="86" spans="1:2" x14ac:dyDescent="0.2">
      <c r="A86" s="21"/>
      <c r="B86" s="20"/>
    </row>
    <row r="87" spans="1:2" x14ac:dyDescent="0.2">
      <c r="A87" s="21"/>
      <c r="B87" s="20"/>
    </row>
    <row r="88" spans="1:2" x14ac:dyDescent="0.2">
      <c r="A88" s="21"/>
      <c r="B88" s="20"/>
    </row>
    <row r="89" spans="1:2" x14ac:dyDescent="0.2">
      <c r="A89" s="21"/>
      <c r="B89" s="20"/>
    </row>
    <row r="90" spans="1:2" x14ac:dyDescent="0.2">
      <c r="A90" s="21"/>
      <c r="B90" s="20"/>
    </row>
    <row r="91" spans="1:2" x14ac:dyDescent="0.2">
      <c r="A91" s="21"/>
      <c r="B91" s="20"/>
    </row>
    <row r="92" spans="1:2" x14ac:dyDescent="0.2">
      <c r="A92" s="21"/>
      <c r="B92" s="20"/>
    </row>
    <row r="93" spans="1:2" x14ac:dyDescent="0.2">
      <c r="A93" s="21"/>
      <c r="B93" s="20"/>
    </row>
    <row r="94" spans="1:2" x14ac:dyDescent="0.2">
      <c r="A94" s="21"/>
      <c r="B94" s="20"/>
    </row>
    <row r="95" spans="1:2" x14ac:dyDescent="0.2">
      <c r="A95" s="21"/>
      <c r="B95" s="20"/>
    </row>
    <row r="96" spans="1:2" x14ac:dyDescent="0.2">
      <c r="A96" s="21"/>
      <c r="B96" s="20"/>
    </row>
    <row r="97" spans="1:2" x14ac:dyDescent="0.2">
      <c r="A97" s="21"/>
      <c r="B97" s="20"/>
    </row>
    <row r="98" spans="1:2" x14ac:dyDescent="0.2">
      <c r="A98" s="21"/>
      <c r="B98" s="20"/>
    </row>
    <row r="99" spans="1:2" x14ac:dyDescent="0.2">
      <c r="A99" s="21"/>
      <c r="B99" s="20"/>
    </row>
    <row r="100" spans="1:2" x14ac:dyDescent="0.2">
      <c r="A100" s="21"/>
      <c r="B100" s="20"/>
    </row>
    <row r="101" spans="1:2" x14ac:dyDescent="0.2">
      <c r="A101" s="21"/>
      <c r="B101" s="20"/>
    </row>
    <row r="102" spans="1:2" x14ac:dyDescent="0.2">
      <c r="A102" s="21"/>
      <c r="B102" s="20"/>
    </row>
    <row r="103" spans="1:2" x14ac:dyDescent="0.2">
      <c r="A103" s="21"/>
      <c r="B103" s="20"/>
    </row>
    <row r="104" spans="1:2" x14ac:dyDescent="0.2">
      <c r="A104" s="21"/>
      <c r="B104" s="20"/>
    </row>
    <row r="105" spans="1:2" x14ac:dyDescent="0.2">
      <c r="A105" s="21"/>
      <c r="B105" s="20"/>
    </row>
    <row r="106" spans="1:2" x14ac:dyDescent="0.2">
      <c r="A106" s="21"/>
      <c r="B106" s="20"/>
    </row>
    <row r="107" spans="1:2" x14ac:dyDescent="0.2">
      <c r="A107" s="21"/>
      <c r="B107" s="20"/>
    </row>
    <row r="108" spans="1:2" x14ac:dyDescent="0.2">
      <c r="A108" s="21"/>
      <c r="B108" s="20"/>
    </row>
    <row r="109" spans="1:2" x14ac:dyDescent="0.2">
      <c r="A109" s="21"/>
      <c r="B109" s="20"/>
    </row>
    <row r="110" spans="1:2" x14ac:dyDescent="0.2">
      <c r="A110" s="21"/>
      <c r="B110" s="20"/>
    </row>
    <row r="111" spans="1:2" x14ac:dyDescent="0.2">
      <c r="A111" s="21"/>
      <c r="B111" s="20"/>
    </row>
    <row r="112" spans="1:2" x14ac:dyDescent="0.2">
      <c r="A112" s="21"/>
      <c r="B112" s="20"/>
    </row>
    <row r="113" spans="1:2" x14ac:dyDescent="0.2">
      <c r="A113" s="21"/>
      <c r="B113" s="20"/>
    </row>
    <row r="114" spans="1:2" x14ac:dyDescent="0.2">
      <c r="A114" s="21"/>
      <c r="B114" s="20"/>
    </row>
    <row r="115" spans="1:2" x14ac:dyDescent="0.2">
      <c r="A115" s="21"/>
      <c r="B115" s="20"/>
    </row>
    <row r="116" spans="1:2" x14ac:dyDescent="0.2">
      <c r="A116" s="21"/>
      <c r="B116" s="20"/>
    </row>
    <row r="117" spans="1:2" x14ac:dyDescent="0.2">
      <c r="A117" s="21"/>
      <c r="B117" s="20"/>
    </row>
    <row r="118" spans="1:2" x14ac:dyDescent="0.2">
      <c r="A118" s="21"/>
      <c r="B118" s="20"/>
    </row>
    <row r="119" spans="1:2" x14ac:dyDescent="0.2">
      <c r="A119" s="21"/>
      <c r="B119" s="20"/>
    </row>
    <row r="120" spans="1:2" x14ac:dyDescent="0.2">
      <c r="A120" s="21"/>
      <c r="B120" s="20"/>
    </row>
    <row r="121" spans="1:2" x14ac:dyDescent="0.2">
      <c r="A121" s="21"/>
      <c r="B121" s="20"/>
    </row>
    <row r="122" spans="1:2" x14ac:dyDescent="0.2">
      <c r="A122" s="21"/>
      <c r="B122" s="20"/>
    </row>
    <row r="123" spans="1:2" x14ac:dyDescent="0.2">
      <c r="A123" s="21"/>
      <c r="B123" s="20"/>
    </row>
    <row r="124" spans="1:2" x14ac:dyDescent="0.2">
      <c r="A124" s="21"/>
      <c r="B124" s="20"/>
    </row>
    <row r="125" spans="1:2" x14ac:dyDescent="0.2">
      <c r="A125" s="21"/>
      <c r="B125" s="20"/>
    </row>
    <row r="126" spans="1:2" x14ac:dyDescent="0.2">
      <c r="A126" s="21"/>
      <c r="B126" s="20"/>
    </row>
    <row r="127" spans="1:2" x14ac:dyDescent="0.2">
      <c r="A127" s="21"/>
      <c r="B127" s="20"/>
    </row>
    <row r="128" spans="1:2" x14ac:dyDescent="0.2">
      <c r="A128" s="21"/>
      <c r="B128" s="20"/>
    </row>
    <row r="129" spans="1:2" x14ac:dyDescent="0.2">
      <c r="A129" s="21"/>
      <c r="B129" s="20"/>
    </row>
    <row r="130" spans="1:2" x14ac:dyDescent="0.2">
      <c r="A130" s="21"/>
      <c r="B130" s="20"/>
    </row>
    <row r="131" spans="1:2" x14ac:dyDescent="0.2">
      <c r="A131" s="21"/>
      <c r="B131" s="20"/>
    </row>
    <row r="132" spans="1:2" x14ac:dyDescent="0.2">
      <c r="A132" s="21"/>
      <c r="B132" s="20"/>
    </row>
    <row r="133" spans="1:2" x14ac:dyDescent="0.2">
      <c r="A133" s="21"/>
      <c r="B133" s="20"/>
    </row>
    <row r="134" spans="1:2" x14ac:dyDescent="0.2">
      <c r="A134" s="21"/>
      <c r="B134" s="20"/>
    </row>
    <row r="135" spans="1:2" x14ac:dyDescent="0.2">
      <c r="A135" s="21"/>
      <c r="B135" s="20"/>
    </row>
    <row r="136" spans="1:2" x14ac:dyDescent="0.2">
      <c r="A136" s="21"/>
      <c r="B136" s="20"/>
    </row>
    <row r="137" spans="1:2" x14ac:dyDescent="0.2">
      <c r="A137" s="21"/>
      <c r="B137" s="20"/>
    </row>
    <row r="138" spans="1:2" x14ac:dyDescent="0.2">
      <c r="A138" s="21"/>
      <c r="B138" s="20"/>
    </row>
    <row r="139" spans="1:2" x14ac:dyDescent="0.2">
      <c r="A139" s="21"/>
      <c r="B139" s="20"/>
    </row>
    <row r="140" spans="1:2" x14ac:dyDescent="0.2">
      <c r="A140" s="21"/>
      <c r="B140" s="20"/>
    </row>
    <row r="141" spans="1:2" x14ac:dyDescent="0.2">
      <c r="A141" s="21"/>
      <c r="B141" s="20"/>
    </row>
    <row r="142" spans="1:2" x14ac:dyDescent="0.2">
      <c r="A142" s="21"/>
      <c r="B142" s="20"/>
    </row>
    <row r="143" spans="1:2" x14ac:dyDescent="0.2">
      <c r="A143" s="21"/>
      <c r="B143" s="20"/>
    </row>
    <row r="144" spans="1:2" x14ac:dyDescent="0.2">
      <c r="A144" s="21"/>
      <c r="B144" s="20"/>
    </row>
    <row r="145" spans="1:2" x14ac:dyDescent="0.2">
      <c r="A145" s="21"/>
      <c r="B145" s="20"/>
    </row>
    <row r="146" spans="1:2" x14ac:dyDescent="0.2">
      <c r="A146" s="21"/>
      <c r="B146" s="20"/>
    </row>
    <row r="147" spans="1:2" x14ac:dyDescent="0.2">
      <c r="A147" s="21"/>
      <c r="B147" s="20"/>
    </row>
    <row r="148" spans="1:2" x14ac:dyDescent="0.2">
      <c r="A148" s="21"/>
      <c r="B148" s="20"/>
    </row>
    <row r="149" spans="1:2" x14ac:dyDescent="0.2">
      <c r="A149" s="21"/>
      <c r="B149" s="20"/>
    </row>
    <row r="150" spans="1:2" x14ac:dyDescent="0.2">
      <c r="A150" s="21"/>
      <c r="B150" s="20"/>
    </row>
    <row r="151" spans="1:2" x14ac:dyDescent="0.2">
      <c r="A151" s="21"/>
      <c r="B151" s="20"/>
    </row>
    <row r="152" spans="1:2" x14ac:dyDescent="0.2">
      <c r="A152" s="21"/>
      <c r="B152" s="20"/>
    </row>
    <row r="153" spans="1:2" x14ac:dyDescent="0.2">
      <c r="A153" s="21"/>
      <c r="B153" s="20"/>
    </row>
    <row r="154" spans="1:2" x14ac:dyDescent="0.2">
      <c r="A154" s="21"/>
      <c r="B154" s="20"/>
    </row>
    <row r="155" spans="1:2" x14ac:dyDescent="0.2">
      <c r="A155" s="21"/>
      <c r="B155" s="20"/>
    </row>
    <row r="156" spans="1:2" x14ac:dyDescent="0.2">
      <c r="A156" s="21"/>
      <c r="B156" s="20"/>
    </row>
    <row r="157" spans="1:2" x14ac:dyDescent="0.2">
      <c r="A157" s="21"/>
      <c r="B157" s="20"/>
    </row>
    <row r="158" spans="1:2" x14ac:dyDescent="0.2">
      <c r="A158" s="21"/>
      <c r="B158" s="20"/>
    </row>
    <row r="159" spans="1:2" x14ac:dyDescent="0.2">
      <c r="A159" s="21"/>
      <c r="B159" s="20"/>
    </row>
    <row r="160" spans="1:2" x14ac:dyDescent="0.2">
      <c r="A160" s="21"/>
      <c r="B160" s="20"/>
    </row>
    <row r="161" spans="1:2" x14ac:dyDescent="0.2">
      <c r="A161" s="21"/>
      <c r="B161" s="20"/>
    </row>
    <row r="162" spans="1:2" x14ac:dyDescent="0.2">
      <c r="A162" s="21"/>
      <c r="B162" s="20"/>
    </row>
    <row r="163" spans="1:2" x14ac:dyDescent="0.2">
      <c r="A163" s="21"/>
      <c r="B163" s="20"/>
    </row>
    <row r="164" spans="1:2" x14ac:dyDescent="0.2">
      <c r="A164" s="21"/>
      <c r="B164" s="20"/>
    </row>
    <row r="165" spans="1:2" x14ac:dyDescent="0.2">
      <c r="A165" s="21"/>
      <c r="B165" s="20"/>
    </row>
    <row r="166" spans="1:2" x14ac:dyDescent="0.2">
      <c r="A166" s="21"/>
      <c r="B166" s="20"/>
    </row>
    <row r="167" spans="1:2" x14ac:dyDescent="0.2">
      <c r="A167" s="21"/>
      <c r="B167" s="20"/>
    </row>
    <row r="168" spans="1:2" x14ac:dyDescent="0.2">
      <c r="A168" s="21"/>
      <c r="B168" s="20"/>
    </row>
    <row r="169" spans="1:2" x14ac:dyDescent="0.2">
      <c r="A169" s="21"/>
      <c r="B169" s="20"/>
    </row>
    <row r="170" spans="1:2" x14ac:dyDescent="0.2">
      <c r="A170" s="21"/>
      <c r="B170" s="20"/>
    </row>
    <row r="171" spans="1:2" x14ac:dyDescent="0.2">
      <c r="A171" s="21"/>
      <c r="B171" s="20"/>
    </row>
    <row r="172" spans="1:2" x14ac:dyDescent="0.2">
      <c r="A172" s="21"/>
      <c r="B172" s="20"/>
    </row>
    <row r="173" spans="1:2" x14ac:dyDescent="0.2">
      <c r="A173" s="21"/>
      <c r="B173" s="20"/>
    </row>
    <row r="174" spans="1:2" x14ac:dyDescent="0.2">
      <c r="A174" s="21"/>
      <c r="B174" s="20"/>
    </row>
    <row r="175" spans="1:2" x14ac:dyDescent="0.2">
      <c r="A175" s="21"/>
      <c r="B175" s="20"/>
    </row>
    <row r="176" spans="1:2" x14ac:dyDescent="0.2">
      <c r="A176" s="21"/>
      <c r="B176" s="20"/>
    </row>
    <row r="177" spans="1:2" x14ac:dyDescent="0.2">
      <c r="A177" s="21"/>
      <c r="B177" s="20"/>
    </row>
    <row r="178" spans="1:2" x14ac:dyDescent="0.2">
      <c r="A178" s="21"/>
      <c r="B178" s="20"/>
    </row>
    <row r="179" spans="1:2" x14ac:dyDescent="0.2">
      <c r="A179" s="21"/>
      <c r="B179" s="20"/>
    </row>
    <row r="180" spans="1:2" x14ac:dyDescent="0.2">
      <c r="A180" s="21"/>
      <c r="B180" s="20"/>
    </row>
    <row r="181" spans="1:2" x14ac:dyDescent="0.2">
      <c r="A181" s="21"/>
      <c r="B181" s="20"/>
    </row>
    <row r="182" spans="1:2" x14ac:dyDescent="0.2">
      <c r="A182" s="21"/>
      <c r="B182" s="20"/>
    </row>
    <row r="183" spans="1:2" x14ac:dyDescent="0.2">
      <c r="A183" s="21"/>
      <c r="B183" s="20"/>
    </row>
    <row r="184" spans="1:2" x14ac:dyDescent="0.2">
      <c r="A184" s="21"/>
      <c r="B184" s="20"/>
    </row>
    <row r="185" spans="1:2" x14ac:dyDescent="0.2">
      <c r="A185" s="21"/>
      <c r="B185" s="20"/>
    </row>
    <row r="186" spans="1:2" x14ac:dyDescent="0.2">
      <c r="A186" s="21"/>
      <c r="B186" s="20"/>
    </row>
    <row r="187" spans="1:2" x14ac:dyDescent="0.2">
      <c r="A187" s="21"/>
      <c r="B187" s="20"/>
    </row>
    <row r="188" spans="1:2" x14ac:dyDescent="0.2">
      <c r="A188" s="21"/>
      <c r="B188" s="20"/>
    </row>
    <row r="189" spans="1:2" x14ac:dyDescent="0.2">
      <c r="A189" s="21"/>
      <c r="B189" s="20"/>
    </row>
    <row r="190" spans="1:2" x14ac:dyDescent="0.2">
      <c r="A190" s="21"/>
      <c r="B190" s="20"/>
    </row>
    <row r="191" spans="1:2" x14ac:dyDescent="0.2">
      <c r="A191" s="21"/>
      <c r="B191" s="20"/>
    </row>
    <row r="192" spans="1:2" x14ac:dyDescent="0.2">
      <c r="A192" s="21"/>
      <c r="B192" s="20"/>
    </row>
    <row r="193" spans="1:2" x14ac:dyDescent="0.2">
      <c r="A193" s="21"/>
      <c r="B193" s="20"/>
    </row>
    <row r="194" spans="1:2" x14ac:dyDescent="0.2">
      <c r="A194" s="21"/>
      <c r="B194" s="20"/>
    </row>
    <row r="195" spans="1:2" x14ac:dyDescent="0.2">
      <c r="A195" s="21"/>
      <c r="B195" s="20"/>
    </row>
    <row r="196" spans="1:2" x14ac:dyDescent="0.2">
      <c r="A196" s="21"/>
      <c r="B196" s="20"/>
    </row>
    <row r="197" spans="1:2" x14ac:dyDescent="0.2">
      <c r="A197" s="21"/>
      <c r="B197" s="20"/>
    </row>
    <row r="198" spans="1:2" x14ac:dyDescent="0.2">
      <c r="A198" s="21"/>
      <c r="B198" s="20"/>
    </row>
    <row r="199" spans="1:2" x14ac:dyDescent="0.2">
      <c r="A199" s="21"/>
      <c r="B199" s="20"/>
    </row>
    <row r="200" spans="1:2" x14ac:dyDescent="0.2">
      <c r="A200" s="21"/>
      <c r="B200" s="20"/>
    </row>
    <row r="201" spans="1:2" x14ac:dyDescent="0.2">
      <c r="A201" s="21"/>
      <c r="B201" s="20"/>
    </row>
    <row r="202" spans="1:2" x14ac:dyDescent="0.2">
      <c r="A202" s="21"/>
      <c r="B202" s="20"/>
    </row>
    <row r="203" spans="1:2" x14ac:dyDescent="0.2">
      <c r="A203" s="21"/>
      <c r="B203" s="20"/>
    </row>
    <row r="204" spans="1:2" x14ac:dyDescent="0.2">
      <c r="A204" s="21"/>
      <c r="B204" s="20"/>
    </row>
    <row r="205" spans="1:2" x14ac:dyDescent="0.2">
      <c r="A205" s="21"/>
      <c r="B205" s="20"/>
    </row>
    <row r="206" spans="1:2" x14ac:dyDescent="0.2">
      <c r="A206" s="21"/>
      <c r="B206" s="20"/>
    </row>
    <row r="207" spans="1:2" x14ac:dyDescent="0.2">
      <c r="A207" s="21"/>
      <c r="B207" s="20"/>
    </row>
    <row r="208" spans="1:2" x14ac:dyDescent="0.2">
      <c r="A208" s="21"/>
      <c r="B208" s="20"/>
    </row>
    <row r="209" spans="1:2" x14ac:dyDescent="0.2">
      <c r="A209" s="21"/>
      <c r="B209" s="20"/>
    </row>
    <row r="210" spans="1:2" x14ac:dyDescent="0.2">
      <c r="A210" s="21"/>
      <c r="B210" s="20"/>
    </row>
    <row r="211" spans="1:2" x14ac:dyDescent="0.2">
      <c r="A211" s="21"/>
      <c r="B211" s="20"/>
    </row>
    <row r="212" spans="1:2" x14ac:dyDescent="0.2">
      <c r="A212" s="21"/>
      <c r="B212" s="20"/>
    </row>
    <row r="213" spans="1:2" x14ac:dyDescent="0.2">
      <c r="A213" s="21"/>
      <c r="B213" s="20"/>
    </row>
    <row r="214" spans="1:2" x14ac:dyDescent="0.2">
      <c r="A214" s="21"/>
      <c r="B214" s="20"/>
    </row>
    <row r="215" spans="1:2" x14ac:dyDescent="0.2">
      <c r="A215" s="21"/>
      <c r="B215" s="20"/>
    </row>
    <row r="216" spans="1:2" x14ac:dyDescent="0.2">
      <c r="A216" s="21"/>
      <c r="B216" s="20"/>
    </row>
    <row r="217" spans="1:2" x14ac:dyDescent="0.2">
      <c r="A217" s="21"/>
      <c r="B217" s="20"/>
    </row>
    <row r="218" spans="1:2" x14ac:dyDescent="0.2">
      <c r="A218" s="21"/>
      <c r="B218" s="20"/>
    </row>
    <row r="219" spans="1:2" x14ac:dyDescent="0.2">
      <c r="A219" s="21"/>
      <c r="B219" s="20"/>
    </row>
    <row r="220" spans="1:2" x14ac:dyDescent="0.2">
      <c r="A220" s="21"/>
      <c r="B220" s="20"/>
    </row>
    <row r="221" spans="1:2" x14ac:dyDescent="0.2">
      <c r="A221" s="21"/>
      <c r="B221" s="20"/>
    </row>
    <row r="222" spans="1:2" x14ac:dyDescent="0.2">
      <c r="A222" s="21"/>
      <c r="B222" s="20"/>
    </row>
    <row r="223" spans="1:2" x14ac:dyDescent="0.2">
      <c r="A223" s="21"/>
      <c r="B223" s="20"/>
    </row>
    <row r="224" spans="1:2" x14ac:dyDescent="0.2">
      <c r="A224" s="21"/>
      <c r="B224" s="20"/>
    </row>
    <row r="225" spans="1:2" x14ac:dyDescent="0.2">
      <c r="A225" s="21"/>
      <c r="B225" s="20"/>
    </row>
    <row r="226" spans="1:2" x14ac:dyDescent="0.2">
      <c r="A226" s="21"/>
      <c r="B226" s="20"/>
    </row>
    <row r="227" spans="1:2" x14ac:dyDescent="0.2">
      <c r="A227" s="21"/>
      <c r="B227" s="20"/>
    </row>
    <row r="228" spans="1:2" x14ac:dyDescent="0.2">
      <c r="A228" s="21"/>
      <c r="B228" s="20"/>
    </row>
    <row r="229" spans="1:2" x14ac:dyDescent="0.2">
      <c r="A229" s="21"/>
      <c r="B229" s="20"/>
    </row>
    <row r="230" spans="1:2" x14ac:dyDescent="0.2">
      <c r="A230" s="21"/>
      <c r="B230" s="20"/>
    </row>
    <row r="231" spans="1:2" x14ac:dyDescent="0.2">
      <c r="A231" s="21"/>
      <c r="B231" s="20"/>
    </row>
    <row r="232" spans="1:2" x14ac:dyDescent="0.2">
      <c r="A232" s="21"/>
      <c r="B232" s="20"/>
    </row>
    <row r="233" spans="1:2" x14ac:dyDescent="0.2">
      <c r="A233" s="21"/>
      <c r="B233" s="20"/>
    </row>
    <row r="234" spans="1:2" x14ac:dyDescent="0.2">
      <c r="A234" s="21"/>
      <c r="B234" s="20"/>
    </row>
    <row r="235" spans="1:2" x14ac:dyDescent="0.2">
      <c r="A235" s="21"/>
      <c r="B235" s="20"/>
    </row>
    <row r="236" spans="1:2" x14ac:dyDescent="0.2">
      <c r="A236" s="21"/>
      <c r="B236" s="20"/>
    </row>
    <row r="237" spans="1:2" x14ac:dyDescent="0.2">
      <c r="A237" s="21"/>
      <c r="B237" s="20"/>
    </row>
    <row r="238" spans="1:2" x14ac:dyDescent="0.2">
      <c r="A238" s="21"/>
      <c r="B238" s="20"/>
    </row>
    <row r="239" spans="1:2" x14ac:dyDescent="0.2">
      <c r="A239" s="21"/>
      <c r="B239" s="20"/>
    </row>
    <row r="240" spans="1:2" x14ac:dyDescent="0.2">
      <c r="A240" s="21"/>
      <c r="B240" s="20"/>
    </row>
    <row r="241" spans="1:2" x14ac:dyDescent="0.2">
      <c r="A241" s="21"/>
      <c r="B241" s="20"/>
    </row>
    <row r="242" spans="1:2" x14ac:dyDescent="0.2">
      <c r="A242" s="21"/>
      <c r="B242" s="20"/>
    </row>
    <row r="243" spans="1:2" x14ac:dyDescent="0.2">
      <c r="A243" s="21"/>
      <c r="B243" s="20"/>
    </row>
    <row r="244" spans="1:2" x14ac:dyDescent="0.2">
      <c r="A244" s="21"/>
      <c r="B244" s="20"/>
    </row>
    <row r="245" spans="1:2" x14ac:dyDescent="0.2">
      <c r="A245" s="21"/>
      <c r="B245" s="20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Chipana, Adolfo</dc:creator>
  <cp:lastModifiedBy>Rodolfo</cp:lastModifiedBy>
  <cp:lastPrinted>2020-03-09T12:46:28Z</cp:lastPrinted>
  <dcterms:created xsi:type="dcterms:W3CDTF">2020-02-27T15:31:11Z</dcterms:created>
  <dcterms:modified xsi:type="dcterms:W3CDTF">2022-06-29T16:07:32Z</dcterms:modified>
</cp:coreProperties>
</file>